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Šios_darbaknygės"/>
  <mc:AlternateContent xmlns:mc="http://schemas.openxmlformats.org/markup-compatibility/2006">
    <mc:Choice Requires="x15">
      <x15ac:absPath xmlns:x15ac="http://schemas.microsoft.com/office/spreadsheetml/2010/11/ac" url="https://uzimtumotarnyba-my.sharepoint.com/personal/renata_laurinaviciene_uzt_lt/Documents/Profile/Desktop/"/>
    </mc:Choice>
  </mc:AlternateContent>
  <xr:revisionPtr revIDLastSave="0" documentId="8_{B2D153B2-7348-4749-807E-97F0CEE7FC63}" xr6:coauthVersionLast="47" xr6:coauthVersionMax="47" xr10:uidLastSave="{00000000-0000-0000-0000-000000000000}"/>
  <workbookProtection workbookAlgorithmName="SHA-512" workbookHashValue="xFAPrKzXFza80gAkLgHyfxWg3jivQ03+Q2iSrIAndpjd0qeJ3mbXVnrQWEwk8hCjijeIE6GpCab30HRUGRKwgQ==" workbookSaltValue="AMn2UybrkqI54Ok6jbB+ng==" workbookSpinCount="100000" lockStructure="1"/>
  <bookViews>
    <workbookView xWindow="-108" yWindow="-108" windowWidth="30936" windowHeight="16896" xr2:uid="{00000000-000D-0000-FFFF-FFFF00000000}"/>
  </bookViews>
  <sheets>
    <sheet name="2021-01" sheetId="3" r:id="rId1"/>
    <sheet name="Lapas2" sheetId="2" state="hidden" r:id="rId2"/>
  </sheets>
  <definedNames>
    <definedName name="_xlnm._FilterDatabase" localSheetId="0" hidden="1">'2021-01'!$A$4:$L$23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3" l="1"/>
  <c r="J14" i="3"/>
  <c r="J10" i="3"/>
  <c r="J8" i="3"/>
  <c r="I6" i="3" l="1"/>
  <c r="F6" i="3"/>
  <c r="E6" i="3"/>
  <c r="F21" i="3"/>
  <c r="F20" i="3"/>
  <c r="F19" i="3"/>
  <c r="I7" i="3"/>
  <c r="H7" i="3"/>
  <c r="G7" i="3"/>
  <c r="F7" i="3"/>
  <c r="K7" i="3"/>
  <c r="L7" i="3"/>
  <c r="E7" i="3"/>
  <c r="F14" i="3"/>
  <c r="F13" i="3"/>
  <c r="F12" i="3"/>
  <c r="F11" i="3"/>
  <c r="F10" i="3"/>
  <c r="F9" i="3"/>
  <c r="F8" i="3" l="1"/>
  <c r="C7" i="3" l="1"/>
  <c r="C15" i="3"/>
  <c r="C18" i="3"/>
  <c r="B22" i="3"/>
  <c r="B9" i="3"/>
  <c r="B10" i="3"/>
  <c r="B11" i="3"/>
  <c r="B12" i="3"/>
  <c r="B13" i="3"/>
  <c r="B14" i="3"/>
  <c r="B8" i="3"/>
  <c r="B16" i="3"/>
  <c r="B17" i="3"/>
  <c r="B19" i="3"/>
  <c r="B20" i="3"/>
  <c r="B21" i="3"/>
  <c r="B23" i="3"/>
  <c r="D7" i="3"/>
  <c r="D18" i="3"/>
  <c r="D8" i="3"/>
  <c r="B18" i="3" l="1"/>
  <c r="B15" i="3"/>
  <c r="B7" i="3"/>
  <c r="J19" i="3" l="1"/>
  <c r="K18" i="3"/>
  <c r="L18" i="3" l="1"/>
  <c r="J9" i="3" l="1"/>
  <c r="J23" i="3"/>
  <c r="J20" i="3"/>
  <c r="J21" i="3"/>
  <c r="J17" i="3"/>
  <c r="J16" i="3"/>
  <c r="J11" i="3"/>
  <c r="J12" i="3"/>
  <c r="K15" i="3"/>
  <c r="J18" i="3" l="1"/>
  <c r="J7" i="3"/>
  <c r="K6" i="3"/>
  <c r="J15" i="3"/>
  <c r="L15" i="3"/>
  <c r="L6" i="3" l="1"/>
  <c r="J6" i="3"/>
  <c r="F15" i="3" l="1"/>
  <c r="G15" i="3"/>
  <c r="H15" i="3"/>
  <c r="F18" i="3" l="1"/>
  <c r="I15" i="3"/>
  <c r="G18" i="3"/>
  <c r="H18" i="3"/>
  <c r="B6" i="3" l="1"/>
  <c r="D15" i="3" l="1"/>
  <c r="C6" i="3" l="1"/>
  <c r="D6" i="3"/>
  <c r="E15" i="3" l="1"/>
  <c r="E18" i="3"/>
  <c r="I18" i="3" l="1"/>
  <c r="H6" i="3" l="1"/>
  <c r="G6" i="3"/>
</calcChain>
</file>

<file path=xl/sharedStrings.xml><?xml version="1.0" encoding="utf-8"?>
<sst xmlns="http://schemas.openxmlformats.org/spreadsheetml/2006/main" count="39" uniqueCount="31">
  <si>
    <t>Baigusių asm. sk.</t>
  </si>
  <si>
    <t>Iš viso</t>
  </si>
  <si>
    <t>ESF lėšomis</t>
  </si>
  <si>
    <t>VB lėšomis</t>
  </si>
  <si>
    <t>ESF lėšų</t>
  </si>
  <si>
    <t>VB lėšų</t>
  </si>
  <si>
    <t>Parama mokymuisi</t>
  </si>
  <si>
    <t xml:space="preserve">Profesinis mokymas </t>
  </si>
  <si>
    <t>Įdarbinimas pagal pameistrytės sutartį</t>
  </si>
  <si>
    <t>Stažuotė</t>
  </si>
  <si>
    <t>Neformaliojo švietimo ir savišvietos būdu įgytų kompetencijų pripažinimas</t>
  </si>
  <si>
    <t>Remiamasis įdarbinimas</t>
  </si>
  <si>
    <t>Įdarbinimas subsidijuojant</t>
  </si>
  <si>
    <t>Darbo įgūdžių įgijimo rėmimas</t>
  </si>
  <si>
    <t>Parama darbo vietoms steigti (įdarbinimas į įsteigtas vietas)</t>
  </si>
  <si>
    <t>Darbo vietų steigimo subsidijavimas</t>
  </si>
  <si>
    <t>Savarankiškas užimtumo rėmimas</t>
  </si>
  <si>
    <t>Vietinės užimtumo iniciatyvos</t>
  </si>
  <si>
    <t>Parama judumui</t>
  </si>
  <si>
    <t>Pradėjo dalyvauti, sk.</t>
  </si>
  <si>
    <t>Panaudota lėšų, Eur.</t>
  </si>
  <si>
    <t>Dalyvavusių asm.sk.</t>
  </si>
  <si>
    <t xml:space="preserve">Sąmata, Eur. </t>
  </si>
  <si>
    <t>Profesinio mokymo fiksuoto įkainio dengimas</t>
  </si>
  <si>
    <t>Vidutinės vieno asmens / įsteigtos darbo vietos išlaidos, Eur</t>
  </si>
  <si>
    <t>-</t>
  </si>
  <si>
    <t>Aktyvios darbo rinkos politikos priemonės</t>
  </si>
  <si>
    <t>Aukštą pridėtinę vertę kuriančių kvalifikacijų ir kompetencijų įgijimas</t>
  </si>
  <si>
    <t>Neformalusis suaugusiųjų švietimas</t>
  </si>
  <si>
    <t>Parama verslui kurti</t>
  </si>
  <si>
    <t>Aktyvios darbo rinkos politikos priemonės per 2022 m. sausio - rugpjūčio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</si>
</sst>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LT"/>
      <charset val="186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6" fillId="0" borderId="0"/>
  </cellStyleXfs>
  <cellXfs count="87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Fill="1"/>
    <xf numFmtId="3" fontId="1" fillId="0" borderId="0" xfId="1" applyNumberFormat="1"/>
    <xf numFmtId="3" fontId="1" fillId="0" borderId="0" xfId="1" applyNumberFormat="1" applyFill="1"/>
    <xf numFmtId="1" fontId="1" fillId="0" borderId="0" xfId="1" applyNumberFormat="1" applyFill="1" applyAlignment="1">
      <alignment horizontal="center"/>
    </xf>
    <xf numFmtId="0" fontId="1" fillId="0" borderId="0" xfId="1" applyFill="1" applyAlignment="1">
      <alignment horizontal="center"/>
    </xf>
    <xf numFmtId="3" fontId="1" fillId="0" borderId="0" xfId="1" applyNumberFormat="1" applyFill="1" applyAlignment="1">
      <alignment horizontal="center"/>
    </xf>
    <xf numFmtId="0" fontId="3" fillId="0" borderId="23" xfId="1" applyFont="1" applyFill="1" applyBorder="1"/>
    <xf numFmtId="0" fontId="3" fillId="0" borderId="11" xfId="1" applyFont="1" applyFill="1" applyBorder="1"/>
    <xf numFmtId="0" fontId="3" fillId="0" borderId="15" xfId="1" applyFont="1" applyFill="1" applyBorder="1"/>
    <xf numFmtId="0" fontId="2" fillId="0" borderId="5" xfId="1" applyFont="1" applyFill="1" applyBorder="1"/>
    <xf numFmtId="0" fontId="3" fillId="0" borderId="9" xfId="1" applyFont="1" applyFill="1" applyBorder="1"/>
    <xf numFmtId="0" fontId="2" fillId="0" borderId="3" xfId="1" applyFont="1" applyFill="1" applyBorder="1"/>
    <xf numFmtId="4" fontId="1" fillId="0" borderId="0" xfId="1" applyNumberFormat="1"/>
    <xf numFmtId="3" fontId="1" fillId="0" borderId="0" xfId="4" applyNumberFormat="1" applyFill="1"/>
    <xf numFmtId="0" fontId="1" fillId="0" borderId="0" xfId="1" applyAlignment="1">
      <alignment horizontal="right" wrapText="1"/>
    </xf>
    <xf numFmtId="3" fontId="1" fillId="2" borderId="0" xfId="1" applyNumberFormat="1" applyFill="1"/>
    <xf numFmtId="3" fontId="2" fillId="0" borderId="24" xfId="1" applyNumberFormat="1" applyFont="1" applyFill="1" applyBorder="1" applyAlignment="1">
      <alignment horizontal="center" vertical="center"/>
    </xf>
    <xf numFmtId="3" fontId="3" fillId="0" borderId="27" xfId="1" applyNumberFormat="1" applyFont="1" applyFill="1" applyBorder="1" applyAlignment="1">
      <alignment horizontal="center" vertical="center"/>
    </xf>
    <xf numFmtId="3" fontId="3" fillId="0" borderId="29" xfId="1" applyNumberFormat="1" applyFont="1" applyFill="1" applyBorder="1" applyAlignment="1">
      <alignment horizontal="center" vertical="center"/>
    </xf>
    <xf numFmtId="3" fontId="2" fillId="0" borderId="19" xfId="1" applyNumberFormat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3" fontId="2" fillId="0" borderId="20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horizontal="center" vertical="center"/>
    </xf>
    <xf numFmtId="164" fontId="1" fillId="0" borderId="0" xfId="1" applyNumberFormat="1"/>
    <xf numFmtId="3" fontId="3" fillId="0" borderId="27" xfId="2" applyNumberFormat="1" applyFont="1" applyFill="1" applyBorder="1" applyAlignment="1">
      <alignment horizontal="center" vertical="center"/>
    </xf>
    <xf numFmtId="3" fontId="3" fillId="0" borderId="28" xfId="1" applyNumberFormat="1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/>
    </xf>
    <xf numFmtId="3" fontId="4" fillId="0" borderId="28" xfId="1" applyNumberFormat="1" applyFont="1" applyFill="1" applyBorder="1" applyAlignment="1">
      <alignment horizontal="center" vertical="center"/>
    </xf>
    <xf numFmtId="3" fontId="3" fillId="0" borderId="14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8" fillId="0" borderId="19" xfId="2" applyNumberFormat="1" applyFont="1" applyFill="1" applyBorder="1" applyAlignment="1">
      <alignment horizontal="center" vertical="center"/>
    </xf>
    <xf numFmtId="3" fontId="2" fillId="0" borderId="19" xfId="2" applyNumberFormat="1" applyFont="1" applyFill="1" applyBorder="1" applyAlignment="1">
      <alignment horizontal="center" vertical="center"/>
    </xf>
    <xf numFmtId="3" fontId="4" fillId="0" borderId="27" xfId="2" applyNumberFormat="1" applyFont="1" applyFill="1" applyBorder="1" applyAlignment="1">
      <alignment horizontal="center" vertical="center"/>
    </xf>
    <xf numFmtId="3" fontId="3" fillId="0" borderId="22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/>
    </xf>
    <xf numFmtId="3" fontId="3" fillId="0" borderId="30" xfId="1" applyNumberFormat="1" applyFont="1" applyFill="1" applyBorder="1" applyAlignment="1">
      <alignment horizontal="center" vertical="center"/>
    </xf>
    <xf numFmtId="3" fontId="4" fillId="0" borderId="27" xfId="1" applyNumberFormat="1" applyFont="1" applyFill="1" applyBorder="1" applyAlignment="1">
      <alignment horizontal="center" vertical="center"/>
    </xf>
    <xf numFmtId="3" fontId="3" fillId="0" borderId="24" xfId="1" applyNumberFormat="1" applyFont="1" applyFill="1" applyBorder="1" applyAlignment="1">
      <alignment horizontal="center" vertical="center"/>
    </xf>
    <xf numFmtId="1" fontId="7" fillId="0" borderId="0" xfId="1" applyNumberFormat="1" applyFont="1" applyFill="1" applyAlignment="1">
      <alignment horizontal="center"/>
    </xf>
    <xf numFmtId="1" fontId="7" fillId="0" borderId="0" xfId="4" applyNumberFormat="1" applyFont="1" applyFill="1" applyAlignment="1">
      <alignment horizontal="center"/>
    </xf>
    <xf numFmtId="1" fontId="8" fillId="0" borderId="32" xfId="1" applyNumberFormat="1" applyFont="1" applyFill="1" applyBorder="1" applyAlignment="1">
      <alignment horizontal="center" vertical="center"/>
    </xf>
    <xf numFmtId="1" fontId="7" fillId="2" borderId="0" xfId="1" applyNumberFormat="1" applyFont="1" applyFill="1" applyAlignment="1">
      <alignment horizontal="center"/>
    </xf>
    <xf numFmtId="1" fontId="1" fillId="0" borderId="0" xfId="1" applyNumberFormat="1" applyFill="1"/>
    <xf numFmtId="1" fontId="4" fillId="2" borderId="35" xfId="2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1" fontId="4" fillId="2" borderId="36" xfId="2" applyNumberFormat="1" applyFont="1" applyFill="1" applyBorder="1" applyAlignment="1">
      <alignment horizontal="center" vertical="center"/>
    </xf>
    <xf numFmtId="1" fontId="8" fillId="2" borderId="19" xfId="1" applyNumberFormat="1" applyFont="1" applyFill="1" applyBorder="1" applyAlignment="1">
      <alignment horizontal="center" vertical="center"/>
    </xf>
    <xf numFmtId="1" fontId="4" fillId="2" borderId="34" xfId="2" applyNumberFormat="1" applyFont="1" applyFill="1" applyBorder="1" applyAlignment="1">
      <alignment horizontal="center" vertical="center"/>
    </xf>
    <xf numFmtId="1" fontId="8" fillId="2" borderId="7" xfId="2" applyNumberFormat="1" applyFont="1" applyFill="1" applyBorder="1" applyAlignment="1">
      <alignment horizontal="center" vertical="center"/>
    </xf>
    <xf numFmtId="1" fontId="8" fillId="2" borderId="33" xfId="2" applyNumberFormat="1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3" fontId="2" fillId="2" borderId="7" xfId="2" applyNumberFormat="1" applyFont="1" applyFill="1" applyBorder="1" applyAlignment="1">
      <alignment horizontal="center" vertical="center"/>
    </xf>
    <xf numFmtId="3" fontId="2" fillId="2" borderId="19" xfId="2" applyNumberFormat="1" applyFont="1" applyFill="1" applyBorder="1" applyAlignment="1">
      <alignment horizontal="center" vertical="center"/>
    </xf>
    <xf numFmtId="1" fontId="2" fillId="2" borderId="19" xfId="2" applyNumberFormat="1" applyFont="1" applyFill="1" applyBorder="1" applyAlignment="1">
      <alignment horizontal="center" vertical="center"/>
    </xf>
    <xf numFmtId="3" fontId="3" fillId="2" borderId="12" xfId="2" applyNumberFormat="1" applyFont="1" applyFill="1" applyBorder="1" applyAlignment="1">
      <alignment horizontal="center" vertical="center"/>
    </xf>
    <xf numFmtId="3" fontId="3" fillId="2" borderId="14" xfId="2" applyNumberFormat="1" applyFont="1" applyFill="1" applyBorder="1" applyAlignment="1">
      <alignment horizontal="center" vertical="center"/>
    </xf>
    <xf numFmtId="3" fontId="2" fillId="2" borderId="6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3" fontId="3" fillId="2" borderId="10" xfId="1" applyNumberFormat="1" applyFont="1" applyFill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3" fillId="0" borderId="10" xfId="1" applyNumberFormat="1" applyFont="1" applyFill="1" applyBorder="1" applyAlignment="1">
      <alignment horizontal="center" vertical="center"/>
    </xf>
    <xf numFmtId="3" fontId="3" fillId="0" borderId="2" xfId="2" applyNumberFormat="1" applyFont="1" applyFill="1" applyBorder="1" applyAlignment="1">
      <alignment horizontal="center" vertical="center"/>
    </xf>
    <xf numFmtId="3" fontId="3" fillId="0" borderId="14" xfId="2" applyNumberFormat="1" applyFont="1" applyFill="1" applyBorder="1" applyAlignment="1">
      <alignment horizontal="center" vertical="center"/>
    </xf>
    <xf numFmtId="3" fontId="3" fillId="0" borderId="12" xfId="2" applyNumberFormat="1" applyFont="1" applyFill="1" applyBorder="1" applyAlignment="1">
      <alignment horizontal="center" vertical="center"/>
    </xf>
    <xf numFmtId="3" fontId="3" fillId="0" borderId="13" xfId="2" applyNumberFormat="1" applyFont="1" applyFill="1" applyBorder="1" applyAlignment="1">
      <alignment horizontal="center" vertical="center"/>
    </xf>
    <xf numFmtId="3" fontId="2" fillId="0" borderId="7" xfId="2" applyNumberFormat="1" applyFont="1" applyFill="1" applyBorder="1" applyAlignment="1">
      <alignment horizontal="center" vertical="center"/>
    </xf>
    <xf numFmtId="3" fontId="2" fillId="0" borderId="6" xfId="2" applyNumberFormat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2" fillId="0" borderId="18" xfId="1" applyFont="1" applyFill="1" applyBorder="1" applyAlignment="1">
      <alignment horizontal="center" vertical="center"/>
    </xf>
    <xf numFmtId="3" fontId="2" fillId="0" borderId="5" xfId="2" applyNumberFormat="1" applyFont="1" applyFill="1" applyBorder="1" applyAlignment="1">
      <alignment horizontal="center" vertical="center"/>
    </xf>
    <xf numFmtId="3" fontId="2" fillId="0" borderId="17" xfId="2" applyNumberFormat="1" applyFont="1" applyFill="1" applyBorder="1" applyAlignment="1">
      <alignment horizontal="center" vertical="center"/>
    </xf>
    <xf numFmtId="3" fontId="2" fillId="0" borderId="31" xfId="2" applyNumberFormat="1" applyFont="1" applyFill="1" applyBorder="1" applyAlignment="1">
      <alignment horizontal="center" vertical="center"/>
    </xf>
    <xf numFmtId="43" fontId="2" fillId="0" borderId="5" xfId="2" applyFont="1" applyFill="1" applyBorder="1" applyAlignment="1">
      <alignment horizontal="center" vertical="center"/>
    </xf>
    <xf numFmtId="43" fontId="2" fillId="0" borderId="17" xfId="2" applyFont="1" applyFill="1" applyBorder="1" applyAlignment="1">
      <alignment horizontal="center" vertical="center"/>
    </xf>
    <xf numFmtId="43" fontId="2" fillId="0" borderId="25" xfId="2" applyFont="1" applyFill="1" applyBorder="1" applyAlignment="1">
      <alignment horizontal="center" vertical="center" wrapText="1"/>
    </xf>
    <xf numFmtId="43" fontId="2" fillId="0" borderId="26" xfId="2" applyFont="1" applyFill="1" applyBorder="1" applyAlignment="1">
      <alignment horizontal="center" vertical="center" wrapText="1"/>
    </xf>
  </cellXfs>
  <cellStyles count="6">
    <cellStyle name="Įprastas" xfId="0" builtinId="0"/>
    <cellStyle name="Įprastas 2" xfId="1" xr:uid="{00000000-0005-0000-0000-000000000000}"/>
    <cellStyle name="Įprastas 3" xfId="5" xr:uid="{555D8471-7DEB-468B-8A6B-CBE083E6796C}"/>
    <cellStyle name="Kablelis" xfId="2" builtinId="3"/>
    <cellStyle name="Normal_biudz uz 2001 atskaitomybe3" xfId="3" xr:uid="{4FAC77ED-305B-45A6-9C93-D00276B8331D}"/>
    <cellStyle name="Procentai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6A5A-DC60-438C-B7B4-0527711816C2}">
  <sheetPr codeName="Lapas1"/>
  <dimension ref="A1:P45"/>
  <sheetViews>
    <sheetView tabSelected="1" zoomScale="80" zoomScaleNormal="80" workbookViewId="0">
      <pane xSplit="1" topLeftCell="B1" activePane="topRight" state="frozen"/>
      <selection pane="topRight" activeCell="L21" sqref="L21"/>
    </sheetView>
  </sheetViews>
  <sheetFormatPr defaultColWidth="9.33203125" defaultRowHeight="14.4"/>
  <cols>
    <col min="1" max="1" width="70.33203125" style="1" customWidth="1"/>
    <col min="2" max="2" width="15.44140625" style="3" customWidth="1"/>
    <col min="3" max="4" width="15.33203125" style="3" customWidth="1"/>
    <col min="5" max="5" width="16.33203125" style="7" customWidth="1"/>
    <col min="6" max="6" width="11.33203125" style="1" customWidth="1"/>
    <col min="7" max="7" width="16.33203125" style="1" customWidth="1"/>
    <col min="8" max="8" width="13.33203125" style="1" customWidth="1"/>
    <col min="9" max="9" width="12.33203125" style="1" customWidth="1"/>
    <col min="10" max="10" width="14.33203125" style="5" customWidth="1"/>
    <col min="11" max="11" width="15.5546875" style="5" customWidth="1"/>
    <col min="12" max="12" width="13.33203125" style="46" customWidth="1"/>
    <col min="13" max="13" width="17" style="1" customWidth="1"/>
    <col min="14" max="14" width="15.44140625" style="1" customWidth="1"/>
    <col min="15" max="15" width="11.6640625" style="1" bestFit="1" customWidth="1"/>
    <col min="16" max="16" width="10.33203125" style="1" bestFit="1" customWidth="1"/>
    <col min="17" max="16384" width="9.33203125" style="1"/>
  </cols>
  <sheetData>
    <row r="1" spans="1:16">
      <c r="D1" s="5"/>
    </row>
    <row r="2" spans="1:16" ht="15.6">
      <c r="B2" s="5"/>
      <c r="D2" s="5"/>
      <c r="E2" s="6"/>
      <c r="F2" s="2" t="s">
        <v>30</v>
      </c>
    </row>
    <row r="3" spans="1:16" ht="15" thickBot="1">
      <c r="D3" s="5"/>
      <c r="J3" s="16"/>
      <c r="K3" s="16"/>
      <c r="L3" s="47"/>
    </row>
    <row r="4" spans="1:16" ht="15.6" customHeight="1" thickBot="1">
      <c r="A4" s="77"/>
      <c r="B4" s="83" t="s">
        <v>22</v>
      </c>
      <c r="C4" s="84"/>
      <c r="D4" s="84"/>
      <c r="E4" s="85" t="s">
        <v>21</v>
      </c>
      <c r="F4" s="79" t="s">
        <v>19</v>
      </c>
      <c r="G4" s="79"/>
      <c r="H4" s="79"/>
      <c r="I4" s="75" t="s">
        <v>0</v>
      </c>
      <c r="J4" s="80" t="s">
        <v>20</v>
      </c>
      <c r="K4" s="81"/>
      <c r="L4" s="82"/>
      <c r="M4" s="75" t="s">
        <v>24</v>
      </c>
    </row>
    <row r="5" spans="1:16" ht="68.400000000000006" customHeight="1" thickBot="1">
      <c r="A5" s="78"/>
      <c r="B5" s="23" t="s">
        <v>1</v>
      </c>
      <c r="C5" s="24" t="s">
        <v>4</v>
      </c>
      <c r="D5" s="24" t="s">
        <v>5</v>
      </c>
      <c r="E5" s="86"/>
      <c r="F5" s="25" t="s">
        <v>1</v>
      </c>
      <c r="G5" s="26" t="s">
        <v>2</v>
      </c>
      <c r="H5" s="26" t="s">
        <v>3</v>
      </c>
      <c r="I5" s="76"/>
      <c r="J5" s="27" t="s">
        <v>1</v>
      </c>
      <c r="K5" s="28" t="s">
        <v>4</v>
      </c>
      <c r="L5" s="48" t="s">
        <v>5</v>
      </c>
      <c r="M5" s="76"/>
      <c r="N5" s="17"/>
    </row>
    <row r="6" spans="1:16" ht="16.2" thickBot="1">
      <c r="A6" s="12" t="s">
        <v>26</v>
      </c>
      <c r="B6" s="74">
        <f>+B7+B15+B18+B23</f>
        <v>107176974.95999999</v>
      </c>
      <c r="C6" s="73">
        <f t="shared" ref="C6:H6" si="0">+C7+C15+C18+C23</f>
        <v>77464014.310000002</v>
      </c>
      <c r="D6" s="73">
        <f t="shared" si="0"/>
        <v>29712960.650000002</v>
      </c>
      <c r="E6" s="39">
        <f>+E7+E15+E18+E23</f>
        <v>37798</v>
      </c>
      <c r="F6" s="36">
        <f>+F7+F15+F18+F23</f>
        <v>31528</v>
      </c>
      <c r="G6" s="37">
        <f t="shared" si="0"/>
        <v>23436</v>
      </c>
      <c r="H6" s="37">
        <f t="shared" si="0"/>
        <v>8584</v>
      </c>
      <c r="I6" s="22">
        <f>+I7+I15+I18+I23</f>
        <v>23370</v>
      </c>
      <c r="J6" s="64">
        <f>SUM(J7+J15+J18+J23)</f>
        <v>52863767.129999995</v>
      </c>
      <c r="K6" s="59">
        <f>SUM(K7+K15+K18+K23)</f>
        <v>45412522.189999998</v>
      </c>
      <c r="L6" s="57">
        <f>SUM(L7+L15+L18+L23)</f>
        <v>7451244.9399999995</v>
      </c>
      <c r="M6" s="22" t="s">
        <v>25</v>
      </c>
      <c r="N6" s="29"/>
      <c r="O6" s="29"/>
      <c r="P6" s="29"/>
    </row>
    <row r="7" spans="1:16" ht="16.2" thickBot="1">
      <c r="A7" s="12" t="s">
        <v>6</v>
      </c>
      <c r="B7" s="67">
        <f t="shared" ref="B7:C7" si="1">SUM(B8:B14)</f>
        <v>49449471.239999995</v>
      </c>
      <c r="C7" s="67">
        <f t="shared" si="1"/>
        <v>42597530</v>
      </c>
      <c r="D7" s="67">
        <f>SUM(D8:D14)</f>
        <v>6851941.2400000002</v>
      </c>
      <c r="E7" s="39">
        <f>SUM(E8:E14)</f>
        <v>12577</v>
      </c>
      <c r="F7" s="39">
        <f t="shared" ref="F7:L7" si="2">SUM(F8:F14)</f>
        <v>10435</v>
      </c>
      <c r="G7" s="39">
        <f>SUM(G8:G14)</f>
        <v>9903</v>
      </c>
      <c r="H7" s="39">
        <f>SUM(H8:H14)</f>
        <v>532</v>
      </c>
      <c r="I7" s="39">
        <f>SUM(I8:I14)</f>
        <v>8536</v>
      </c>
      <c r="J7" s="60">
        <f t="shared" si="2"/>
        <v>24867463.019999996</v>
      </c>
      <c r="K7" s="60">
        <f t="shared" si="2"/>
        <v>23932943.389999997</v>
      </c>
      <c r="L7" s="61">
        <f t="shared" si="2"/>
        <v>934519.63</v>
      </c>
      <c r="M7" s="22" t="s">
        <v>25</v>
      </c>
      <c r="N7" s="29"/>
      <c r="O7" s="29"/>
      <c r="P7" s="29"/>
    </row>
    <row r="8" spans="1:16" ht="15.6">
      <c r="A8" s="13" t="s">
        <v>7</v>
      </c>
      <c r="B8" s="68">
        <f>+C8+D8</f>
        <v>42144321.859999999</v>
      </c>
      <c r="C8" s="69">
        <v>39316533</v>
      </c>
      <c r="D8" s="69">
        <f>3526965.83-D9</f>
        <v>2827788.8600000003</v>
      </c>
      <c r="E8" s="30">
        <v>11198</v>
      </c>
      <c r="F8" s="19">
        <f>SUM(G8:H8)</f>
        <v>9211</v>
      </c>
      <c r="G8" s="33">
        <v>9039</v>
      </c>
      <c r="H8" s="33">
        <v>172</v>
      </c>
      <c r="I8" s="31">
        <v>7606</v>
      </c>
      <c r="J8" s="66">
        <f>SUM(K8+L8)</f>
        <v>22744531.25</v>
      </c>
      <c r="K8" s="58">
        <v>22523312</v>
      </c>
      <c r="L8" s="52">
        <v>221219.25</v>
      </c>
      <c r="M8" s="34">
        <v>2470</v>
      </c>
      <c r="N8" s="29"/>
      <c r="O8" s="29"/>
      <c r="P8" s="29"/>
    </row>
    <row r="9" spans="1:16" ht="15.6">
      <c r="A9" s="9" t="s">
        <v>23</v>
      </c>
      <c r="B9" s="68">
        <f t="shared" ref="B9:B14" si="3">+C9+D9</f>
        <v>699176.97</v>
      </c>
      <c r="C9" s="70"/>
      <c r="D9" s="70">
        <v>699176.97</v>
      </c>
      <c r="E9" s="30"/>
      <c r="F9" s="19">
        <f t="shared" ref="F9:F14" si="4">SUM(G9:H9)</f>
        <v>0</v>
      </c>
      <c r="G9" s="35"/>
      <c r="H9" s="35"/>
      <c r="I9" s="20"/>
      <c r="J9" s="66">
        <f>SUM(K9+L9)</f>
        <v>699176.97</v>
      </c>
      <c r="K9" s="62"/>
      <c r="L9" s="53">
        <v>699176.97</v>
      </c>
      <c r="M9" s="20" t="s">
        <v>25</v>
      </c>
      <c r="N9" s="29"/>
      <c r="O9" s="29"/>
      <c r="P9" s="29"/>
    </row>
    <row r="10" spans="1:16" ht="15.6">
      <c r="A10" s="10" t="s">
        <v>8</v>
      </c>
      <c r="B10" s="68">
        <f t="shared" si="3"/>
        <v>2554055</v>
      </c>
      <c r="C10" s="71">
        <v>2554055</v>
      </c>
      <c r="D10" s="71">
        <v>0</v>
      </c>
      <c r="E10" s="30">
        <v>445</v>
      </c>
      <c r="F10" s="19">
        <f t="shared" si="4"/>
        <v>390</v>
      </c>
      <c r="G10" s="32">
        <v>390</v>
      </c>
      <c r="H10" s="32"/>
      <c r="I10" s="21">
        <v>379</v>
      </c>
      <c r="J10" s="66">
        <f>SUM(K10+L10)</f>
        <v>1108981</v>
      </c>
      <c r="K10" s="62">
        <v>1108981</v>
      </c>
      <c r="L10" s="51">
        <v>0</v>
      </c>
      <c r="M10" s="21">
        <v>2912</v>
      </c>
      <c r="N10" s="29"/>
      <c r="O10" s="29"/>
      <c r="P10" s="29"/>
    </row>
    <row r="11" spans="1:16" ht="15.6">
      <c r="A11" s="10" t="s">
        <v>9</v>
      </c>
      <c r="B11" s="68">
        <f t="shared" si="3"/>
        <v>612688.93000000005</v>
      </c>
      <c r="C11" s="71">
        <v>612513</v>
      </c>
      <c r="D11" s="71">
        <v>175.93</v>
      </c>
      <c r="E11" s="30">
        <v>473</v>
      </c>
      <c r="F11" s="19">
        <f t="shared" si="4"/>
        <v>386</v>
      </c>
      <c r="G11" s="32">
        <v>386</v>
      </c>
      <c r="H11" s="32"/>
      <c r="I11" s="21">
        <v>371</v>
      </c>
      <c r="J11" s="66">
        <f t="shared" ref="J11:J14" si="5">SUM(K11+L11)</f>
        <v>280318.83</v>
      </c>
      <c r="K11" s="63">
        <v>280142.90000000002</v>
      </c>
      <c r="L11" s="51">
        <v>175.93</v>
      </c>
      <c r="M11" s="21">
        <v>736</v>
      </c>
      <c r="N11" s="29"/>
      <c r="O11" s="29"/>
      <c r="P11" s="29"/>
    </row>
    <row r="12" spans="1:16" ht="15.6">
      <c r="A12" s="10" t="s">
        <v>10</v>
      </c>
      <c r="B12" s="68">
        <f t="shared" si="3"/>
        <v>115032.48</v>
      </c>
      <c r="C12" s="71">
        <v>114429</v>
      </c>
      <c r="D12" s="71">
        <v>603.48</v>
      </c>
      <c r="E12" s="30">
        <v>101</v>
      </c>
      <c r="F12" s="19">
        <f t="shared" si="4"/>
        <v>88</v>
      </c>
      <c r="G12" s="32">
        <v>88</v>
      </c>
      <c r="H12" s="32"/>
      <c r="I12" s="21">
        <v>93</v>
      </c>
      <c r="J12" s="66">
        <f t="shared" si="5"/>
        <v>21110.97</v>
      </c>
      <c r="K12" s="63">
        <v>20507.490000000002</v>
      </c>
      <c r="L12" s="51">
        <v>603.48</v>
      </c>
      <c r="M12" s="21">
        <v>223</v>
      </c>
      <c r="N12" s="29"/>
      <c r="O12" s="29"/>
      <c r="P12" s="29"/>
    </row>
    <row r="13" spans="1:16" ht="15.6">
      <c r="A13" s="10" t="s">
        <v>28</v>
      </c>
      <c r="B13" s="68">
        <f t="shared" si="3"/>
        <v>464760</v>
      </c>
      <c r="C13" s="71"/>
      <c r="D13" s="71">
        <v>464760</v>
      </c>
      <c r="E13" s="30">
        <v>123</v>
      </c>
      <c r="F13" s="19">
        <f t="shared" si="4"/>
        <v>123</v>
      </c>
      <c r="G13" s="32"/>
      <c r="H13" s="32">
        <v>123</v>
      </c>
      <c r="I13" s="21">
        <v>43</v>
      </c>
      <c r="J13" s="66">
        <f t="shared" si="5"/>
        <v>5613</v>
      </c>
      <c r="K13" s="63">
        <v>0</v>
      </c>
      <c r="L13" s="51">
        <v>5613</v>
      </c>
      <c r="M13" s="21">
        <v>417</v>
      </c>
      <c r="N13" s="29"/>
      <c r="O13" s="29"/>
      <c r="P13" s="29"/>
    </row>
    <row r="14" spans="1:16" ht="16.2" thickBot="1">
      <c r="A14" s="10" t="s">
        <v>27</v>
      </c>
      <c r="B14" s="68">
        <f t="shared" si="3"/>
        <v>2859436</v>
      </c>
      <c r="C14" s="71"/>
      <c r="D14" s="71">
        <v>2859436</v>
      </c>
      <c r="E14" s="30">
        <v>237</v>
      </c>
      <c r="F14" s="19">
        <f t="shared" si="4"/>
        <v>237</v>
      </c>
      <c r="G14" s="32"/>
      <c r="H14" s="32">
        <v>237</v>
      </c>
      <c r="I14" s="21">
        <v>44</v>
      </c>
      <c r="J14" s="66">
        <f t="shared" si="5"/>
        <v>7731</v>
      </c>
      <c r="K14" s="63">
        <v>0</v>
      </c>
      <c r="L14" s="51">
        <v>7731</v>
      </c>
      <c r="M14" s="21">
        <v>580</v>
      </c>
      <c r="N14" s="29"/>
      <c r="O14" s="29"/>
      <c r="P14" s="29"/>
    </row>
    <row r="15" spans="1:16" ht="16.2" thickBot="1">
      <c r="A15" s="12" t="s">
        <v>11</v>
      </c>
      <c r="B15" s="67">
        <f t="shared" ref="B15:H15" si="6">SUM(B16:B17)</f>
        <v>42964582</v>
      </c>
      <c r="C15" s="67">
        <f t="shared" si="6"/>
        <v>29943661</v>
      </c>
      <c r="D15" s="67">
        <f t="shared" si="6"/>
        <v>13020921</v>
      </c>
      <c r="E15" s="39">
        <f t="shared" si="6"/>
        <v>16048</v>
      </c>
      <c r="F15" s="39">
        <f t="shared" si="6"/>
        <v>12806</v>
      </c>
      <c r="G15" s="39">
        <f t="shared" si="6"/>
        <v>10283</v>
      </c>
      <c r="H15" s="39">
        <f t="shared" si="6"/>
        <v>2523</v>
      </c>
      <c r="I15" s="36">
        <f t="shared" ref="I15" si="7">SUM(I16:I17)</f>
        <v>7985</v>
      </c>
      <c r="J15" s="64">
        <f>SUM(J16:J17)</f>
        <v>23619419.23</v>
      </c>
      <c r="K15" s="64">
        <f>SUM(K16:K17)</f>
        <v>17999064</v>
      </c>
      <c r="L15" s="54">
        <f>SUM(L16:L17)</f>
        <v>5620355.2299999995</v>
      </c>
      <c r="M15" s="22" t="s">
        <v>25</v>
      </c>
      <c r="N15" s="29"/>
      <c r="O15" s="29"/>
      <c r="P15" s="29"/>
    </row>
    <row r="16" spans="1:16" s="3" customFormat="1" ht="15.6">
      <c r="A16" s="9" t="s">
        <v>12</v>
      </c>
      <c r="B16" s="68">
        <f>+C16+D16</f>
        <v>40410606</v>
      </c>
      <c r="C16" s="72">
        <v>27390077</v>
      </c>
      <c r="D16" s="72">
        <v>13020529</v>
      </c>
      <c r="E16" s="40">
        <v>14902</v>
      </c>
      <c r="F16" s="19">
        <v>11872</v>
      </c>
      <c r="G16" s="45">
        <v>9349</v>
      </c>
      <c r="H16" s="35">
        <v>2523</v>
      </c>
      <c r="I16" s="44">
        <v>7368</v>
      </c>
      <c r="J16" s="66">
        <f>SUM(K16+L16)</f>
        <v>22110552.52</v>
      </c>
      <c r="K16" s="65">
        <v>16490589</v>
      </c>
      <c r="L16" s="55">
        <v>5619963.5199999996</v>
      </c>
      <c r="M16" s="44">
        <v>2127.3000000000002</v>
      </c>
      <c r="N16" s="29"/>
      <c r="O16" s="29"/>
      <c r="P16" s="29"/>
    </row>
    <row r="17" spans="1:16" s="3" customFormat="1" ht="16.2" thickBot="1">
      <c r="A17" s="11" t="s">
        <v>13</v>
      </c>
      <c r="B17" s="68">
        <f>+C17+D17</f>
        <v>2553976</v>
      </c>
      <c r="C17" s="72">
        <v>2553584</v>
      </c>
      <c r="D17" s="72">
        <v>392</v>
      </c>
      <c r="E17" s="40">
        <v>1146</v>
      </c>
      <c r="F17" s="19">
        <v>934</v>
      </c>
      <c r="G17" s="41">
        <v>934</v>
      </c>
      <c r="H17" s="42">
        <v>0</v>
      </c>
      <c r="I17" s="43">
        <v>617</v>
      </c>
      <c r="J17" s="66">
        <f>SUM(K17+L17)</f>
        <v>1508866.71</v>
      </c>
      <c r="K17" s="62">
        <v>1508475</v>
      </c>
      <c r="L17" s="51">
        <v>391.71</v>
      </c>
      <c r="M17" s="43">
        <v>2237</v>
      </c>
      <c r="N17" s="29"/>
      <c r="O17" s="29"/>
      <c r="P17" s="29"/>
    </row>
    <row r="18" spans="1:16" s="3" customFormat="1" ht="16.2" thickBot="1">
      <c r="A18" s="12" t="s">
        <v>14</v>
      </c>
      <c r="B18" s="73">
        <f t="shared" ref="B18:C18" si="8">B19+B20+B21+B22</f>
        <v>11881405.310000001</v>
      </c>
      <c r="C18" s="73">
        <f t="shared" si="8"/>
        <v>3455926.31</v>
      </c>
      <c r="D18" s="73">
        <f>D19+D20+D21+D22</f>
        <v>8425479</v>
      </c>
      <c r="E18" s="38">
        <f>E19+E20+E21</f>
        <v>871</v>
      </c>
      <c r="F18" s="38">
        <f t="shared" ref="F18:H18" si="9">F19+F20+F21</f>
        <v>871</v>
      </c>
      <c r="G18" s="38">
        <f t="shared" si="9"/>
        <v>590</v>
      </c>
      <c r="H18" s="38">
        <f t="shared" si="9"/>
        <v>281</v>
      </c>
      <c r="I18" s="22">
        <f>+I19+I20+I21</f>
        <v>0</v>
      </c>
      <c r="J18" s="64">
        <f>SUM(J19:J21)</f>
        <v>2615187.9</v>
      </c>
      <c r="K18" s="59">
        <f>SUM(K19:K21)</f>
        <v>2605912.9</v>
      </c>
      <c r="L18" s="56">
        <f>SUM(L19:L21)</f>
        <v>9275</v>
      </c>
      <c r="M18" s="22" t="s">
        <v>25</v>
      </c>
      <c r="N18" s="29"/>
      <c r="O18" s="29"/>
      <c r="P18" s="29"/>
    </row>
    <row r="19" spans="1:16" ht="15.6">
      <c r="A19" s="13" t="s">
        <v>15</v>
      </c>
      <c r="B19" s="68">
        <f>+C19+D19</f>
        <v>1225020.27</v>
      </c>
      <c r="C19" s="69">
        <v>1215745.27</v>
      </c>
      <c r="D19" s="69">
        <v>9275</v>
      </c>
      <c r="E19" s="30">
        <v>115</v>
      </c>
      <c r="F19" s="19">
        <f>+G19+H19</f>
        <v>115</v>
      </c>
      <c r="G19" s="33">
        <v>73</v>
      </c>
      <c r="H19" s="33">
        <v>42</v>
      </c>
      <c r="I19" s="31">
        <v>0</v>
      </c>
      <c r="J19" s="66">
        <f>SUM(K19+L19)</f>
        <v>788129</v>
      </c>
      <c r="K19" s="58">
        <v>778854</v>
      </c>
      <c r="L19" s="55">
        <v>9275</v>
      </c>
      <c r="M19" s="34">
        <v>18105</v>
      </c>
      <c r="N19" s="29"/>
      <c r="O19" s="29"/>
      <c r="P19" s="29"/>
    </row>
    <row r="20" spans="1:16" ht="15.6">
      <c r="A20" s="9" t="s">
        <v>16</v>
      </c>
      <c r="B20" s="68">
        <f t="shared" ref="B20:B22" si="10">+C20+D20</f>
        <v>2109485.98</v>
      </c>
      <c r="C20" s="70">
        <v>1243522.98</v>
      </c>
      <c r="D20" s="70">
        <v>865963</v>
      </c>
      <c r="E20" s="30">
        <v>200</v>
      </c>
      <c r="F20" s="19">
        <f>+G20+H20</f>
        <v>200</v>
      </c>
      <c r="G20" s="35">
        <v>200</v>
      </c>
      <c r="H20" s="35">
        <v>0</v>
      </c>
      <c r="I20" s="20">
        <v>0</v>
      </c>
      <c r="J20" s="66">
        <f t="shared" ref="J20:J21" si="11">SUM(K20+L20)</f>
        <v>1008979</v>
      </c>
      <c r="K20" s="62">
        <v>1008979</v>
      </c>
      <c r="L20" s="53">
        <v>0</v>
      </c>
      <c r="M20" s="20">
        <v>10215</v>
      </c>
      <c r="N20" s="29"/>
      <c r="O20" s="29"/>
      <c r="P20" s="29"/>
    </row>
    <row r="21" spans="1:16" ht="15.6">
      <c r="A21" s="10" t="s">
        <v>17</v>
      </c>
      <c r="B21" s="68">
        <f t="shared" si="10"/>
        <v>4353503.0600000005</v>
      </c>
      <c r="C21" s="71">
        <v>996658.06</v>
      </c>
      <c r="D21" s="71">
        <v>3356845</v>
      </c>
      <c r="E21" s="30">
        <v>556</v>
      </c>
      <c r="F21" s="19">
        <f>+G21+H21</f>
        <v>556</v>
      </c>
      <c r="G21" s="32">
        <v>317</v>
      </c>
      <c r="H21" s="32">
        <v>239</v>
      </c>
      <c r="I21" s="21">
        <v>0</v>
      </c>
      <c r="J21" s="66">
        <f t="shared" si="11"/>
        <v>818079.9</v>
      </c>
      <c r="K21" s="62">
        <v>818079.9</v>
      </c>
      <c r="L21" s="51">
        <v>0</v>
      </c>
      <c r="M21" s="21">
        <v>15763</v>
      </c>
      <c r="N21" s="29"/>
      <c r="O21" s="29"/>
      <c r="P21" s="29"/>
    </row>
    <row r="22" spans="1:16" ht="16.2" thickBot="1">
      <c r="A22" s="10" t="s">
        <v>29</v>
      </c>
      <c r="B22" s="68">
        <f t="shared" si="10"/>
        <v>4193396</v>
      </c>
      <c r="C22" s="71"/>
      <c r="D22" s="71">
        <v>4193396</v>
      </c>
      <c r="E22" s="30">
        <v>0</v>
      </c>
      <c r="F22" s="19">
        <v>0</v>
      </c>
      <c r="G22" s="32">
        <v>0</v>
      </c>
      <c r="H22" s="32">
        <v>0</v>
      </c>
      <c r="I22" s="21">
        <v>0</v>
      </c>
      <c r="J22" s="66">
        <v>0</v>
      </c>
      <c r="K22" s="63">
        <v>0</v>
      </c>
      <c r="L22" s="51">
        <v>0</v>
      </c>
      <c r="M22" s="21"/>
      <c r="N22" s="29"/>
      <c r="O22" s="29"/>
      <c r="P22" s="29"/>
    </row>
    <row r="23" spans="1:16" ht="16.2" thickBot="1">
      <c r="A23" s="14" t="s">
        <v>18</v>
      </c>
      <c r="B23" s="36">
        <f>+C23+D23</f>
        <v>2881516.41</v>
      </c>
      <c r="C23" s="73">
        <v>1466897</v>
      </c>
      <c r="D23" s="73">
        <v>1414619.41</v>
      </c>
      <c r="E23" s="38">
        <v>8302</v>
      </c>
      <c r="F23" s="36">
        <v>7416</v>
      </c>
      <c r="G23" s="37">
        <v>2660</v>
      </c>
      <c r="H23" s="37">
        <v>5248</v>
      </c>
      <c r="I23" s="22">
        <v>6849</v>
      </c>
      <c r="J23" s="64">
        <f>SUM(K23+L23)</f>
        <v>1761696.98</v>
      </c>
      <c r="K23" s="59">
        <v>874601.9</v>
      </c>
      <c r="L23" s="57">
        <v>887095.08</v>
      </c>
      <c r="M23" s="22">
        <v>88</v>
      </c>
      <c r="N23" s="29"/>
      <c r="O23" s="29"/>
      <c r="P23" s="29"/>
    </row>
    <row r="24" spans="1:16">
      <c r="J24" s="18"/>
      <c r="K24" s="18"/>
      <c r="L24" s="49"/>
      <c r="N24" s="4"/>
    </row>
    <row r="25" spans="1:16">
      <c r="B25" s="5"/>
      <c r="C25" s="5"/>
      <c r="D25" s="5"/>
      <c r="G25" s="4"/>
      <c r="L25" s="50"/>
      <c r="N25" s="4"/>
    </row>
    <row r="26" spans="1:16">
      <c r="B26" s="5"/>
      <c r="C26" s="5"/>
      <c r="D26" s="5"/>
      <c r="E26" s="8"/>
      <c r="F26" s="4"/>
      <c r="G26" s="4"/>
      <c r="H26" s="4"/>
      <c r="L26" s="50"/>
    </row>
    <row r="27" spans="1:16">
      <c r="B27" s="5"/>
      <c r="C27" s="5"/>
      <c r="D27" s="5"/>
      <c r="G27" s="4"/>
      <c r="L27" s="50"/>
    </row>
    <row r="28" spans="1:16">
      <c r="B28" s="5"/>
      <c r="C28" s="5"/>
      <c r="D28" s="5"/>
      <c r="E28" s="8"/>
      <c r="G28" s="4"/>
      <c r="L28" s="50"/>
    </row>
    <row r="29" spans="1:16">
      <c r="B29" s="5"/>
      <c r="C29" s="5"/>
      <c r="D29" s="5"/>
      <c r="E29" s="8"/>
      <c r="G29" s="4"/>
      <c r="H29" s="4"/>
      <c r="L29" s="50"/>
    </row>
    <row r="30" spans="1:16">
      <c r="B30" s="5"/>
      <c r="C30" s="5"/>
      <c r="D30" s="5"/>
      <c r="G30" s="4"/>
      <c r="L30" s="50"/>
    </row>
    <row r="31" spans="1:16">
      <c r="B31" s="5"/>
      <c r="C31" s="5"/>
      <c r="D31" s="5"/>
      <c r="I31" s="15"/>
      <c r="L31" s="50"/>
    </row>
    <row r="32" spans="1:16">
      <c r="B32" s="5"/>
      <c r="C32" s="5"/>
      <c r="D32" s="5"/>
      <c r="I32" s="15"/>
      <c r="L32" s="50"/>
    </row>
    <row r="33" spans="2:12">
      <c r="B33" s="5"/>
      <c r="C33" s="5"/>
      <c r="D33" s="5"/>
      <c r="I33" s="15"/>
      <c r="L33" s="50"/>
    </row>
    <row r="34" spans="2:12">
      <c r="B34" s="5"/>
      <c r="C34" s="5"/>
      <c r="D34" s="5"/>
      <c r="I34" s="15"/>
      <c r="L34" s="50"/>
    </row>
    <row r="35" spans="2:12">
      <c r="B35" s="5"/>
      <c r="C35" s="5"/>
      <c r="D35" s="5"/>
      <c r="I35" s="15"/>
      <c r="L35" s="50"/>
    </row>
    <row r="36" spans="2:12">
      <c r="B36" s="5"/>
      <c r="C36" s="5"/>
      <c r="D36" s="5"/>
      <c r="I36" s="15"/>
      <c r="L36" s="50"/>
    </row>
    <row r="37" spans="2:12">
      <c r="B37" s="5"/>
      <c r="C37" s="5"/>
      <c r="D37" s="5"/>
      <c r="I37" s="15"/>
      <c r="L37" s="50"/>
    </row>
    <row r="38" spans="2:12">
      <c r="I38" s="15"/>
      <c r="L38" s="50"/>
    </row>
    <row r="39" spans="2:12">
      <c r="I39" s="15"/>
      <c r="L39" s="50"/>
    </row>
    <row r="40" spans="2:12">
      <c r="I40" s="15"/>
      <c r="L40" s="50"/>
    </row>
    <row r="41" spans="2:12">
      <c r="I41" s="15"/>
      <c r="L41" s="50"/>
    </row>
    <row r="42" spans="2:12">
      <c r="I42" s="15"/>
    </row>
    <row r="43" spans="2:12">
      <c r="I43" s="15"/>
    </row>
    <row r="44" spans="2:12">
      <c r="I44" s="15"/>
    </row>
    <row r="45" spans="2:12">
      <c r="I45" s="15"/>
    </row>
  </sheetData>
  <protectedRanges>
    <protectedRange algorithmName="SHA-512" hashValue="OzZYoLAKsKT/Fcq8idtj9vkf/Dvxp4WTY2lINOaOAdmA9e/7yIHLEXE/LIXlc4sRn4KbzhQg0en1tFIP2yaoUw==" saltValue="YrBbdCkO55mkpAw4K5GKzw==" spinCount="100000" sqref="K15:L15 J6 J8:J23" name="Diapazonas1"/>
  </protectedRanges>
  <mergeCells count="7">
    <mergeCell ref="M4:M5"/>
    <mergeCell ref="A4:A5"/>
    <mergeCell ref="F4:H4"/>
    <mergeCell ref="I4:I5"/>
    <mergeCell ref="J4:L4"/>
    <mergeCell ref="B4:D4"/>
    <mergeCell ref="E4:E5"/>
  </mergeCells>
  <conditionalFormatting sqref="N4:N25 O6:P23">
    <cfRule type="cellIs" dxfId="0" priority="5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s2"/>
  <dimension ref="A1"/>
  <sheetViews>
    <sheetView workbookViewId="0">
      <selection activeCell="B48" sqref="B48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425A0498C1501418713DFF11F9DC80C" ma:contentTypeVersion="4" ma:contentTypeDescription="Kurkite naują dokumentą." ma:contentTypeScope="" ma:versionID="38f00c5a81e782bd2458f3c6df1869b3">
  <xsd:schema xmlns:xsd="http://www.w3.org/2001/XMLSchema" xmlns:xs="http://www.w3.org/2001/XMLSchema" xmlns:p="http://schemas.microsoft.com/office/2006/metadata/properties" xmlns:ns1="http://schemas.microsoft.com/sharepoint/v3" xmlns:ns2="e9e87145-a66e-4b7b-95ba-567333ab8ba3" targetNamespace="http://schemas.microsoft.com/office/2006/metadata/properties" ma:root="true" ma:fieldsID="f2e39f7081586cafdc97ce5abc415f54" ns1:_="" ns2:_="">
    <xsd:import namespace="http://schemas.microsoft.com/sharepoint/v3"/>
    <xsd:import namespace="e9e87145-a66e-4b7b-95ba-567333ab8ba3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Bendrosios atitikties strategijos ypatybė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Bendrosios atitikties strategijos UI veiksmas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87145-a66e-4b7b-95ba-567333ab8b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B8F6D3-0870-427B-A0B1-572B95E62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9e87145-a66e-4b7b-95ba-567333ab8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5C4F37-9CAB-4575-BD8C-3AF4654947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9F1930-3941-4C31-8E00-B8A32CC629EC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http://purl.org/dc/terms/"/>
    <ds:schemaRef ds:uri="e9e87145-a66e-4b7b-95ba-567333ab8ba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2021-01</vt:lpstr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Taločkaitė</dc:creator>
  <cp:lastModifiedBy>Renata Laurinavičienė</cp:lastModifiedBy>
  <cp:lastPrinted>2021-01-26T06:22:04Z</cp:lastPrinted>
  <dcterms:created xsi:type="dcterms:W3CDTF">2015-06-05T18:19:34Z</dcterms:created>
  <dcterms:modified xsi:type="dcterms:W3CDTF">2022-10-26T12:23:47Z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0x010100D425A0498C1501418713DFF11F9DC80C</vt:lpwstr>
  </property>
</Properties>
</file>