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uzimtumotarnyba-my.sharepoint.com/personal/renata_laurinaviciene_uzt_lt/Documents/Profile/Desktop/"/>
    </mc:Choice>
  </mc:AlternateContent>
  <xr:revisionPtr revIDLastSave="0" documentId="8_{903C42DA-BA2A-44B7-8599-569C7E1279A9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2022-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1" l="1"/>
  <c r="L19" i="1"/>
  <c r="D18" i="1"/>
  <c r="F17" i="1" l="1"/>
  <c r="F16" i="1"/>
  <c r="J23" i="1" l="1"/>
  <c r="B23" i="1"/>
  <c r="B22" i="1"/>
  <c r="J21" i="1"/>
  <c r="F21" i="1"/>
  <c r="B21" i="1"/>
  <c r="J20" i="1"/>
  <c r="F20" i="1"/>
  <c r="B20" i="1"/>
  <c r="J19" i="1"/>
  <c r="F19" i="1"/>
  <c r="B19" i="1"/>
  <c r="L18" i="1"/>
  <c r="K18" i="1"/>
  <c r="I18" i="1"/>
  <c r="H18" i="1"/>
  <c r="G18" i="1"/>
  <c r="E18" i="1"/>
  <c r="C18" i="1"/>
  <c r="J17" i="1"/>
  <c r="B17" i="1"/>
  <c r="J16" i="1"/>
  <c r="B16" i="1"/>
  <c r="L15" i="1"/>
  <c r="K15" i="1"/>
  <c r="I15" i="1"/>
  <c r="H15" i="1"/>
  <c r="G15" i="1"/>
  <c r="F15" i="1"/>
  <c r="E15" i="1"/>
  <c r="D15" i="1"/>
  <c r="C15" i="1"/>
  <c r="J14" i="1"/>
  <c r="F14" i="1"/>
  <c r="B14" i="1"/>
  <c r="J13" i="1"/>
  <c r="F13" i="1"/>
  <c r="B13" i="1"/>
  <c r="J12" i="1"/>
  <c r="F12" i="1"/>
  <c r="B12" i="1"/>
  <c r="J11" i="1"/>
  <c r="F11" i="1"/>
  <c r="B11" i="1"/>
  <c r="J10" i="1"/>
  <c r="F10" i="1"/>
  <c r="B10" i="1"/>
  <c r="J9" i="1"/>
  <c r="F9" i="1"/>
  <c r="B9" i="1"/>
  <c r="J8" i="1"/>
  <c r="F8" i="1"/>
  <c r="B8" i="1"/>
  <c r="L7" i="1"/>
  <c r="K7" i="1"/>
  <c r="I7" i="1"/>
  <c r="H7" i="1"/>
  <c r="G7" i="1"/>
  <c r="E7" i="1"/>
  <c r="D7" i="1"/>
  <c r="C7" i="1"/>
  <c r="B18" i="1" l="1"/>
  <c r="C6" i="1"/>
  <c r="B15" i="1"/>
  <c r="D6" i="1"/>
  <c r="B7" i="1"/>
  <c r="J18" i="1"/>
  <c r="J15" i="1"/>
  <c r="K6" i="1"/>
  <c r="L6" i="1"/>
  <c r="J7" i="1"/>
  <c r="I6" i="1"/>
  <c r="E6" i="1"/>
  <c r="G6" i="1"/>
  <c r="H6" i="1"/>
  <c r="F18" i="1"/>
  <c r="F7" i="1"/>
  <c r="B6" i="1" l="1"/>
  <c r="J6" i="1"/>
  <c r="F6" i="1"/>
</calcChain>
</file>

<file path=xl/sharedStrings.xml><?xml version="1.0" encoding="utf-8"?>
<sst xmlns="http://schemas.openxmlformats.org/spreadsheetml/2006/main" count="39" uniqueCount="31">
  <si>
    <t xml:space="preserve">Sąmata, Eur. </t>
  </si>
  <si>
    <t>Dalyvavusių asm.sk.</t>
  </si>
  <si>
    <t>Pradėjo dalyvauti, sk.</t>
  </si>
  <si>
    <t>Baigusių asm. sk.</t>
  </si>
  <si>
    <t>Panaudota lėšų, Eur.</t>
  </si>
  <si>
    <t>Vidutinės vieno asmens / įsteigtos darbo vietos išlaidos, Eur</t>
  </si>
  <si>
    <t>Iš viso</t>
  </si>
  <si>
    <t>ESF lėšų</t>
  </si>
  <si>
    <t>VB lėšų</t>
  </si>
  <si>
    <t>ESF lėšomis</t>
  </si>
  <si>
    <t>VB lėšomis</t>
  </si>
  <si>
    <t>Aktyvios darbo rinkos politikos priemonės</t>
  </si>
  <si>
    <t>-</t>
  </si>
  <si>
    <t>Parama mokymuisi</t>
  </si>
  <si>
    <t xml:space="preserve">Profesinis mokymas </t>
  </si>
  <si>
    <t>Profesinio mokymo fiksuoto įkainio dengimas</t>
  </si>
  <si>
    <t>Įdarbinimas pagal pameistrytės sutartį</t>
  </si>
  <si>
    <t>Stažuotė</t>
  </si>
  <si>
    <t>Neformaliojo švietimo ir savišvietos būdu įgytų kompetencijų pripažinimas</t>
  </si>
  <si>
    <t>Neformalusis suaugusiųjų švietimas</t>
  </si>
  <si>
    <t>Aukštą pridėtinę vertę kuriančių kvalifikacijų ir kompetencijų įgijimas</t>
  </si>
  <si>
    <t>Remiamasis įdarbinimas</t>
  </si>
  <si>
    <t>Įdarbinimas subsidijuojant</t>
  </si>
  <si>
    <t>Darbo įgūdžių įgijimo rėmimas</t>
  </si>
  <si>
    <t>Parama darbo vietoms steigti (įdarbinimas į įsteigtas vietas)</t>
  </si>
  <si>
    <t>Darbo vietų steigimo subsidijavimas</t>
  </si>
  <si>
    <t>Savarankiškas užimtumo rėmimas</t>
  </si>
  <si>
    <t>Vietinės užimtumo iniciatyvos</t>
  </si>
  <si>
    <t>Parama verslui kurti</t>
  </si>
  <si>
    <t>Parama judumui</t>
  </si>
  <si>
    <t>Aktyvios darbo rinkos politikos priemonės per 2022 m. sausio - rugsėjo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</si>
</sst>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[Red]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1" fillId="0" borderId="0" xfId="3"/>
    <xf numFmtId="3" fontId="1" fillId="0" borderId="0" xfId="3" applyNumberFormat="1"/>
    <xf numFmtId="0" fontId="1" fillId="0" borderId="0" xfId="3" applyAlignment="1">
      <alignment horizontal="center"/>
    </xf>
    <xf numFmtId="1" fontId="2" fillId="0" borderId="0" xfId="3" applyNumberFormat="1" applyFont="1" applyAlignment="1">
      <alignment horizontal="center"/>
    </xf>
    <xf numFmtId="1" fontId="1" fillId="0" borderId="0" xfId="3" applyNumberFormat="1" applyAlignment="1">
      <alignment horizontal="center"/>
    </xf>
    <xf numFmtId="0" fontId="3" fillId="0" borderId="0" xfId="3" applyFont="1"/>
    <xf numFmtId="3" fontId="1" fillId="0" borderId="0" xfId="2" applyNumberFormat="1" applyFill="1"/>
    <xf numFmtId="1" fontId="2" fillId="0" borderId="0" xfId="2" applyNumberFormat="1" applyFont="1" applyFill="1" applyAlignment="1">
      <alignment horizontal="center"/>
    </xf>
    <xf numFmtId="0" fontId="3" fillId="0" borderId="8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2" xfId="3" applyFont="1" applyBorder="1" applyAlignment="1">
      <alignment horizontal="center" vertical="center"/>
    </xf>
    <xf numFmtId="3" fontId="3" fillId="0" borderId="8" xfId="3" applyNumberFormat="1" applyFont="1" applyBorder="1" applyAlignment="1">
      <alignment horizontal="center" vertical="center"/>
    </xf>
    <xf numFmtId="3" fontId="3" fillId="0" borderId="9" xfId="3" applyNumberFormat="1" applyFont="1" applyBorder="1" applyAlignment="1">
      <alignment horizontal="center" vertical="center"/>
    </xf>
    <xf numFmtId="1" fontId="5" fillId="0" borderId="13" xfId="3" applyNumberFormat="1" applyFont="1" applyBorder="1" applyAlignment="1">
      <alignment horizontal="center" vertical="center"/>
    </xf>
    <xf numFmtId="0" fontId="1" fillId="0" borderId="0" xfId="3" applyAlignment="1">
      <alignment horizontal="right" wrapText="1"/>
    </xf>
    <xf numFmtId="0" fontId="3" fillId="0" borderId="2" xfId="3" applyFont="1" applyBorder="1"/>
    <xf numFmtId="164" fontId="1" fillId="0" borderId="0" xfId="3" applyNumberFormat="1"/>
    <xf numFmtId="0" fontId="4" fillId="0" borderId="19" xfId="3" applyFont="1" applyBorder="1"/>
    <xf numFmtId="3" fontId="4" fillId="0" borderId="22" xfId="1" applyNumberFormat="1" applyFont="1" applyFill="1" applyBorder="1" applyAlignment="1">
      <alignment horizontal="center" vertical="center"/>
    </xf>
    <xf numFmtId="0" fontId="4" fillId="0" borderId="25" xfId="3" applyFont="1" applyBorder="1"/>
    <xf numFmtId="0" fontId="4" fillId="0" borderId="28" xfId="3" applyFont="1" applyBorder="1"/>
    <xf numFmtId="0" fontId="4" fillId="0" borderId="33" xfId="3" applyFont="1" applyBorder="1"/>
    <xf numFmtId="3" fontId="5" fillId="0" borderId="16" xfId="1" applyNumberFormat="1" applyFont="1" applyFill="1" applyBorder="1" applyAlignment="1">
      <alignment horizontal="center" vertical="center"/>
    </xf>
    <xf numFmtId="3" fontId="1" fillId="2" borderId="0" xfId="3" applyNumberFormat="1" applyFill="1"/>
    <xf numFmtId="1" fontId="2" fillId="2" borderId="0" xfId="3" applyNumberFormat="1" applyFont="1" applyFill="1" applyAlignment="1">
      <alignment horizontal="center"/>
    </xf>
    <xf numFmtId="1" fontId="1" fillId="0" borderId="0" xfId="3" applyNumberFormat="1"/>
    <xf numFmtId="3" fontId="1" fillId="0" borderId="0" xfId="3" applyNumberFormat="1" applyAlignment="1">
      <alignment horizontal="center"/>
    </xf>
    <xf numFmtId="4" fontId="1" fillId="0" borderId="0" xfId="3" applyNumberFormat="1"/>
    <xf numFmtId="0" fontId="3" fillId="0" borderId="16" xfId="3" applyFont="1" applyBorder="1"/>
    <xf numFmtId="3" fontId="3" fillId="0" borderId="16" xfId="3" applyNumberFormat="1" applyFont="1" applyFill="1" applyBorder="1" applyAlignment="1">
      <alignment horizontal="center" vertical="center"/>
    </xf>
    <xf numFmtId="3" fontId="3" fillId="0" borderId="14" xfId="3" applyNumberFormat="1" applyFont="1" applyFill="1" applyBorder="1" applyAlignment="1">
      <alignment horizontal="center" vertical="center"/>
    </xf>
    <xf numFmtId="3" fontId="3" fillId="0" borderId="15" xfId="3" applyNumberFormat="1" applyFont="1" applyFill="1" applyBorder="1" applyAlignment="1">
      <alignment horizontal="center" vertical="center"/>
    </xf>
    <xf numFmtId="3" fontId="6" fillId="0" borderId="24" xfId="3" applyNumberFormat="1" applyFont="1" applyFill="1" applyBorder="1" applyAlignment="1">
      <alignment horizontal="center" vertical="center"/>
    </xf>
    <xf numFmtId="3" fontId="4" fillId="0" borderId="24" xfId="3" applyNumberFormat="1" applyFont="1" applyFill="1" applyBorder="1" applyAlignment="1">
      <alignment horizontal="center" vertical="center"/>
    </xf>
    <xf numFmtId="3" fontId="4" fillId="0" borderId="21" xfId="3" applyNumberFormat="1" applyFont="1" applyFill="1" applyBorder="1" applyAlignment="1">
      <alignment horizontal="center" vertical="center"/>
    </xf>
    <xf numFmtId="3" fontId="3" fillId="0" borderId="23" xfId="3" applyNumberFormat="1" applyFont="1" applyFill="1" applyBorder="1" applyAlignment="1">
      <alignment horizontal="center" vertical="center"/>
    </xf>
    <xf numFmtId="3" fontId="4" fillId="0" borderId="26" xfId="3" applyNumberFormat="1" applyFont="1" applyFill="1" applyBorder="1" applyAlignment="1">
      <alignment horizontal="center" vertical="center"/>
    </xf>
    <xf numFmtId="3" fontId="4" fillId="0" borderId="22" xfId="3" applyNumberFormat="1" applyFont="1" applyFill="1" applyBorder="1" applyAlignment="1">
      <alignment horizontal="center" vertical="center"/>
    </xf>
    <xf numFmtId="3" fontId="4" fillId="0" borderId="29" xfId="3" applyNumberFormat="1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20" xfId="3" applyNumberFormat="1" applyFont="1" applyFill="1" applyBorder="1" applyAlignment="1">
      <alignment horizontal="center" vertical="center"/>
    </xf>
    <xf numFmtId="3" fontId="4" fillId="0" borderId="12" xfId="1" applyNumberFormat="1" applyFont="1" applyFill="1" applyBorder="1" applyAlignment="1">
      <alignment horizontal="center" vertical="center"/>
    </xf>
    <xf numFmtId="3" fontId="4" fillId="0" borderId="26" xfId="1" applyNumberFormat="1" applyFont="1" applyFill="1" applyBorder="1" applyAlignment="1">
      <alignment horizontal="center" vertical="center"/>
    </xf>
    <xf numFmtId="1" fontId="6" fillId="0" borderId="30" xfId="1" applyNumberFormat="1" applyFont="1" applyFill="1" applyBorder="1" applyAlignment="1">
      <alignment horizontal="center" vertical="center"/>
    </xf>
    <xf numFmtId="3" fontId="3" fillId="0" borderId="16" xfId="1" applyNumberFormat="1" applyFont="1" applyFill="1" applyBorder="1" applyAlignment="1">
      <alignment horizontal="center" vertical="center"/>
    </xf>
    <xf numFmtId="3" fontId="6" fillId="0" borderId="22" xfId="1" applyNumberFormat="1" applyFont="1" applyFill="1" applyBorder="1" applyAlignment="1">
      <alignment horizontal="center" vertical="center"/>
    </xf>
    <xf numFmtId="3" fontId="4" fillId="0" borderId="34" xfId="3" applyNumberFormat="1" applyFont="1" applyFill="1" applyBorder="1" applyAlignment="1">
      <alignment horizontal="center" vertical="center"/>
    </xf>
    <xf numFmtId="3" fontId="4" fillId="0" borderId="35" xfId="3" applyNumberFormat="1" applyFont="1" applyFill="1" applyBorder="1" applyAlignment="1">
      <alignment horizontal="center" vertical="center"/>
    </xf>
    <xf numFmtId="3" fontId="4" fillId="0" borderId="36" xfId="3" applyNumberFormat="1" applyFont="1" applyFill="1" applyBorder="1" applyAlignment="1">
      <alignment horizontal="center" vertical="center"/>
    </xf>
    <xf numFmtId="3" fontId="4" fillId="0" borderId="23" xfId="3" applyNumberFormat="1" applyFont="1" applyFill="1" applyBorder="1" applyAlignment="1">
      <alignment horizontal="center" vertical="center"/>
    </xf>
    <xf numFmtId="3" fontId="6" fillId="0" borderId="22" xfId="3" applyNumberFormat="1" applyFont="1" applyFill="1" applyBorder="1" applyAlignment="1">
      <alignment horizontal="center" vertical="center"/>
    </xf>
    <xf numFmtId="3" fontId="6" fillId="2" borderId="12" xfId="1" applyNumberFormat="1" applyFont="1" applyFill="1" applyBorder="1" applyAlignment="1">
      <alignment horizontal="center" vertical="center"/>
    </xf>
    <xf numFmtId="1" fontId="7" fillId="2" borderId="12" xfId="0" applyNumberFormat="1" applyFont="1" applyFill="1" applyBorder="1" applyAlignment="1">
      <alignment horizontal="center" vertical="center"/>
    </xf>
    <xf numFmtId="3" fontId="4" fillId="2" borderId="12" xfId="1" applyNumberFormat="1" applyFont="1" applyFill="1" applyBorder="1" applyAlignment="1">
      <alignment horizontal="center" vertical="center"/>
    </xf>
    <xf numFmtId="1" fontId="6" fillId="2" borderId="27" xfId="1" applyNumberFormat="1" applyFont="1" applyFill="1" applyBorder="1" applyAlignment="1">
      <alignment horizontal="center" vertical="center"/>
    </xf>
    <xf numFmtId="1" fontId="6" fillId="2" borderId="30" xfId="1" applyNumberFormat="1" applyFont="1" applyFill="1" applyBorder="1" applyAlignment="1">
      <alignment horizontal="center" vertical="center"/>
    </xf>
    <xf numFmtId="3" fontId="4" fillId="2" borderId="26" xfId="1" applyNumberFormat="1" applyFont="1" applyFill="1" applyBorder="1" applyAlignment="1">
      <alignment horizontal="center" vertical="center"/>
    </xf>
    <xf numFmtId="3" fontId="4" fillId="2" borderId="20" xfId="3" applyNumberFormat="1" applyFont="1" applyFill="1" applyBorder="1" applyAlignment="1">
      <alignment horizontal="center" vertical="center"/>
    </xf>
    <xf numFmtId="3" fontId="6" fillId="2" borderId="21" xfId="1" applyNumberFormat="1" applyFont="1" applyFill="1" applyBorder="1" applyAlignment="1">
      <alignment horizontal="center" vertical="center"/>
    </xf>
    <xf numFmtId="1" fontId="6" fillId="2" borderId="32" xfId="1" applyNumberFormat="1" applyFont="1" applyFill="1" applyBorder="1" applyAlignment="1">
      <alignment horizontal="center" vertical="center"/>
    </xf>
    <xf numFmtId="3" fontId="3" fillId="2" borderId="14" xfId="3" applyNumberFormat="1" applyFont="1" applyFill="1" applyBorder="1" applyAlignment="1">
      <alignment horizontal="center" vertical="center"/>
    </xf>
    <xf numFmtId="1" fontId="5" fillId="2" borderId="16" xfId="3" applyNumberFormat="1" applyFont="1" applyFill="1" applyBorder="1" applyAlignment="1">
      <alignment horizontal="center" vertical="center"/>
    </xf>
    <xf numFmtId="3" fontId="3" fillId="2" borderId="15" xfId="1" applyNumberFormat="1" applyFont="1" applyFill="1" applyBorder="1" applyAlignment="1">
      <alignment horizontal="center" vertical="center"/>
    </xf>
    <xf numFmtId="1" fontId="5" fillId="2" borderId="15" xfId="1" applyNumberFormat="1" applyFont="1" applyFill="1" applyBorder="1" applyAlignment="1">
      <alignment horizontal="center" vertical="center"/>
    </xf>
    <xf numFmtId="1" fontId="5" fillId="2" borderId="17" xfId="1" applyNumberFormat="1" applyFont="1" applyFill="1" applyBorder="1" applyAlignment="1">
      <alignment horizontal="center" vertical="center"/>
    </xf>
    <xf numFmtId="3" fontId="3" fillId="2" borderId="16" xfId="1" applyNumberFormat="1" applyFont="1" applyFill="1" applyBorder="1" applyAlignment="1">
      <alignment horizontal="center" vertical="center"/>
    </xf>
    <xf numFmtId="1" fontId="3" fillId="2" borderId="16" xfId="1" applyNumberFormat="1" applyFont="1" applyFill="1" applyBorder="1" applyAlignment="1">
      <alignment horizontal="center" vertical="center"/>
    </xf>
    <xf numFmtId="3" fontId="3" fillId="0" borderId="14" xfId="1" applyNumberFormat="1" applyFont="1" applyFill="1" applyBorder="1" applyAlignment="1">
      <alignment horizontal="center" vertical="center"/>
    </xf>
    <xf numFmtId="3" fontId="3" fillId="0" borderId="15" xfId="1" applyNumberFormat="1" applyFont="1" applyFill="1" applyBorder="1" applyAlignment="1">
      <alignment horizontal="center" vertical="center"/>
    </xf>
    <xf numFmtId="3" fontId="3" fillId="0" borderId="18" xfId="1" applyNumberFormat="1" applyFont="1" applyFill="1" applyBorder="1" applyAlignment="1">
      <alignment horizontal="center" vertical="center"/>
    </xf>
    <xf numFmtId="3" fontId="4" fillId="0" borderId="21" xfId="1" applyNumberFormat="1" applyFont="1" applyFill="1" applyBorder="1" applyAlignment="1">
      <alignment horizontal="center" vertical="center"/>
    </xf>
    <xf numFmtId="3" fontId="4" fillId="0" borderId="31" xfId="1" applyNumberFormat="1" applyFont="1" applyFill="1" applyBorder="1" applyAlignment="1">
      <alignment horizontal="center" vertical="center"/>
    </xf>
    <xf numFmtId="2" fontId="1" fillId="0" borderId="0" xfId="3" applyNumberFormat="1"/>
    <xf numFmtId="2" fontId="6" fillId="2" borderId="32" xfId="1" applyNumberFormat="1" applyFont="1" applyFill="1" applyBorder="1" applyAlignment="1">
      <alignment horizontal="center" vertical="center"/>
    </xf>
    <xf numFmtId="2" fontId="6" fillId="2" borderId="27" xfId="1" applyNumberFormat="1" applyFont="1" applyFill="1" applyBorder="1" applyAlignment="1">
      <alignment horizontal="center" vertical="center"/>
    </xf>
    <xf numFmtId="2" fontId="6" fillId="2" borderId="30" xfId="1" applyNumberFormat="1" applyFont="1" applyFill="1" applyBorder="1" applyAlignment="1">
      <alignment horizontal="center" vertical="center"/>
    </xf>
    <xf numFmtId="0" fontId="3" fillId="0" borderId="4" xfId="3" applyFont="1" applyBorder="1" applyAlignment="1">
      <alignment horizontal="center" vertical="center" wrapText="1"/>
    </xf>
    <xf numFmtId="0" fontId="3" fillId="0" borderId="10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/>
    </xf>
    <xf numFmtId="0" fontId="4" fillId="0" borderId="7" xfId="3" applyFont="1" applyBorder="1" applyAlignment="1">
      <alignment horizontal="center"/>
    </xf>
    <xf numFmtId="43" fontId="3" fillId="0" borderId="2" xfId="1" applyFont="1" applyFill="1" applyBorder="1" applyAlignment="1">
      <alignment horizontal="center" vertical="center"/>
    </xf>
    <xf numFmtId="43" fontId="3" fillId="0" borderId="3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center" vertical="center" wrapText="1"/>
    </xf>
    <xf numFmtId="43" fontId="3" fillId="0" borderId="10" xfId="1" applyFont="1" applyFill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3" xfId="1" applyNumberFormat="1" applyFont="1" applyFill="1" applyBorder="1" applyAlignment="1">
      <alignment horizontal="center" vertical="center"/>
    </xf>
    <xf numFmtId="3" fontId="3" fillId="0" borderId="6" xfId="1" applyNumberFormat="1" applyFont="1" applyFill="1" applyBorder="1" applyAlignment="1">
      <alignment horizontal="center" vertical="center"/>
    </xf>
  </cellXfs>
  <cellStyles count="4">
    <cellStyle name="Įprastas" xfId="0" builtinId="0"/>
    <cellStyle name="Įprastas 2" xfId="3" xr:uid="{18CFB6D9-3B96-4925-B29B-2491AEA1F2FD}"/>
    <cellStyle name="Kablelis" xfId="1" builtinId="3"/>
    <cellStyle name="Procentai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"/>
  <sheetViews>
    <sheetView tabSelected="1" zoomScale="80" zoomScaleNormal="80" workbookViewId="0">
      <selection activeCell="O33" sqref="O33"/>
    </sheetView>
  </sheetViews>
  <sheetFormatPr defaultColWidth="9.33203125" defaultRowHeight="14.4" x14ac:dyDescent="0.3"/>
  <cols>
    <col min="1" max="1" width="70.33203125" style="1" customWidth="1"/>
    <col min="2" max="2" width="15.44140625" style="1" customWidth="1"/>
    <col min="3" max="4" width="15.33203125" style="1" customWidth="1"/>
    <col min="5" max="5" width="16.33203125" style="3" customWidth="1"/>
    <col min="6" max="6" width="11.33203125" style="1" customWidth="1"/>
    <col min="7" max="7" width="16.33203125" style="1" customWidth="1"/>
    <col min="8" max="8" width="13.33203125" style="1" customWidth="1"/>
    <col min="9" max="9" width="12.33203125" style="1" customWidth="1"/>
    <col min="10" max="10" width="14.33203125" style="2" customWidth="1"/>
    <col min="11" max="11" width="15.5546875" style="2" customWidth="1"/>
    <col min="12" max="12" width="13.33203125" style="4" customWidth="1"/>
    <col min="13" max="13" width="17" style="1" customWidth="1"/>
    <col min="14" max="14" width="15.44140625" style="1" customWidth="1"/>
    <col min="15" max="15" width="11.6640625" style="1" bestFit="1" customWidth="1"/>
    <col min="16" max="16" width="23.33203125" style="74" customWidth="1"/>
    <col min="17" max="16384" width="9.33203125" style="1"/>
  </cols>
  <sheetData>
    <row r="1" spans="1:15" x14ac:dyDescent="0.3">
      <c r="D1" s="2"/>
    </row>
    <row r="2" spans="1:15" ht="15.6" x14ac:dyDescent="0.3">
      <c r="B2" s="2"/>
      <c r="D2" s="2"/>
      <c r="E2" s="5"/>
      <c r="F2" s="6" t="s">
        <v>30</v>
      </c>
    </row>
    <row r="3" spans="1:15" ht="15" thickBot="1" x14ac:dyDescent="0.35">
      <c r="D3" s="2"/>
      <c r="J3" s="7"/>
      <c r="K3" s="7"/>
      <c r="L3" s="8"/>
    </row>
    <row r="4" spans="1:15" ht="15.6" customHeight="1" thickBot="1" x14ac:dyDescent="0.35">
      <c r="A4" s="80"/>
      <c r="B4" s="82" t="s">
        <v>0</v>
      </c>
      <c r="C4" s="83"/>
      <c r="D4" s="83"/>
      <c r="E4" s="84" t="s">
        <v>1</v>
      </c>
      <c r="F4" s="86" t="s">
        <v>2</v>
      </c>
      <c r="G4" s="86"/>
      <c r="H4" s="86"/>
      <c r="I4" s="78" t="s">
        <v>3</v>
      </c>
      <c r="J4" s="87" t="s">
        <v>4</v>
      </c>
      <c r="K4" s="88"/>
      <c r="L4" s="89"/>
      <c r="M4" s="78" t="s">
        <v>5</v>
      </c>
    </row>
    <row r="5" spans="1:15" ht="68.400000000000006" customHeight="1" thickBot="1" x14ac:dyDescent="0.35">
      <c r="A5" s="81"/>
      <c r="B5" s="9" t="s">
        <v>6</v>
      </c>
      <c r="C5" s="10" t="s">
        <v>7</v>
      </c>
      <c r="D5" s="10" t="s">
        <v>8</v>
      </c>
      <c r="E5" s="85"/>
      <c r="F5" s="11" t="s">
        <v>6</v>
      </c>
      <c r="G5" s="12" t="s">
        <v>9</v>
      </c>
      <c r="H5" s="12" t="s">
        <v>10</v>
      </c>
      <c r="I5" s="79"/>
      <c r="J5" s="13" t="s">
        <v>6</v>
      </c>
      <c r="K5" s="14" t="s">
        <v>7</v>
      </c>
      <c r="L5" s="15" t="s">
        <v>8</v>
      </c>
      <c r="M5" s="79"/>
      <c r="N5" s="16"/>
    </row>
    <row r="6" spans="1:15" ht="16.2" thickBot="1" x14ac:dyDescent="0.35">
      <c r="A6" s="17" t="s">
        <v>11</v>
      </c>
      <c r="B6" s="69">
        <f t="shared" ref="B6:I6" si="0">+B7+B15+B18+B23</f>
        <v>107176974.95999999</v>
      </c>
      <c r="C6" s="70">
        <f t="shared" si="0"/>
        <v>77464014.310000002</v>
      </c>
      <c r="D6" s="70">
        <f t="shared" si="0"/>
        <v>29712960.650000002</v>
      </c>
      <c r="E6" s="46">
        <f t="shared" si="0"/>
        <v>41927</v>
      </c>
      <c r="F6" s="32">
        <f t="shared" si="0"/>
        <v>36149</v>
      </c>
      <c r="G6" s="33">
        <f t="shared" si="0"/>
        <v>25623</v>
      </c>
      <c r="H6" s="33">
        <f t="shared" si="0"/>
        <v>10526</v>
      </c>
      <c r="I6" s="31">
        <f t="shared" si="0"/>
        <v>27954</v>
      </c>
      <c r="J6" s="62">
        <f>SUM(J7+J15+J18+J23)</f>
        <v>59760403.889999993</v>
      </c>
      <c r="K6" s="64">
        <f>SUM(K7+K15+K18+K23)</f>
        <v>48979290.729999997</v>
      </c>
      <c r="L6" s="66">
        <f>SUM(L7+L15+L18+L23)</f>
        <v>10781113.16</v>
      </c>
      <c r="M6" s="31" t="s">
        <v>12</v>
      </c>
      <c r="N6" s="18"/>
      <c r="O6" s="18"/>
    </row>
    <row r="7" spans="1:15" ht="16.2" thickBot="1" x14ac:dyDescent="0.35">
      <c r="A7" s="17" t="s">
        <v>13</v>
      </c>
      <c r="B7" s="69">
        <f t="shared" ref="B7:C7" si="1">SUM(B8:B14)</f>
        <v>49449471.239999995</v>
      </c>
      <c r="C7" s="71">
        <f t="shared" si="1"/>
        <v>42597530</v>
      </c>
      <c r="D7" s="71">
        <f>SUM(D8:D14)</f>
        <v>6851941.2400000002</v>
      </c>
      <c r="E7" s="46">
        <f>SUM(E8:E14)</f>
        <v>13960</v>
      </c>
      <c r="F7" s="46">
        <f t="shared" ref="F7:L7" si="2">SUM(F8:F14)</f>
        <v>11818</v>
      </c>
      <c r="G7" s="46">
        <f>SUM(G8:G14)</f>
        <v>10905</v>
      </c>
      <c r="H7" s="46">
        <f>SUM(H8:H14)</f>
        <v>913</v>
      </c>
      <c r="I7" s="46">
        <f>SUM(I8:I14)</f>
        <v>9926</v>
      </c>
      <c r="J7" s="67">
        <f t="shared" si="2"/>
        <v>28073772.899999999</v>
      </c>
      <c r="K7" s="67">
        <f t="shared" si="2"/>
        <v>26704729.009999998</v>
      </c>
      <c r="L7" s="68">
        <f t="shared" si="2"/>
        <v>1369043.89</v>
      </c>
      <c r="M7" s="31" t="s">
        <v>12</v>
      </c>
      <c r="N7" s="18"/>
      <c r="O7" s="18"/>
    </row>
    <row r="8" spans="1:15" ht="15.6" x14ac:dyDescent="0.3">
      <c r="A8" s="19" t="s">
        <v>14</v>
      </c>
      <c r="B8" s="42">
        <f>+C8+D8</f>
        <v>41950897.859999999</v>
      </c>
      <c r="C8" s="72">
        <v>39316533</v>
      </c>
      <c r="D8" s="72">
        <v>2634364.8600000003</v>
      </c>
      <c r="E8" s="20">
        <v>12140</v>
      </c>
      <c r="F8" s="37">
        <f>SUM(G8:H8)</f>
        <v>10153</v>
      </c>
      <c r="G8" s="36">
        <v>9964</v>
      </c>
      <c r="H8" s="36">
        <v>189</v>
      </c>
      <c r="I8" s="35">
        <v>8719</v>
      </c>
      <c r="J8" s="59">
        <f>SUM(K8+L8)</f>
        <v>25370283.439999998</v>
      </c>
      <c r="K8" s="53">
        <v>25105976.489999998</v>
      </c>
      <c r="L8" s="54">
        <v>264306.95</v>
      </c>
      <c r="M8" s="34">
        <v>2595</v>
      </c>
      <c r="N8" s="18"/>
      <c r="O8" s="18"/>
    </row>
    <row r="9" spans="1:15" ht="15.6" x14ac:dyDescent="0.3">
      <c r="A9" s="21" t="s">
        <v>15</v>
      </c>
      <c r="B9" s="42">
        <f t="shared" ref="B9:B14" si="3">+C9+D9</f>
        <v>699176.97</v>
      </c>
      <c r="C9" s="44"/>
      <c r="D9" s="44">
        <v>699176.97</v>
      </c>
      <c r="E9" s="20"/>
      <c r="F9" s="37">
        <f t="shared" ref="F9:F14" si="4">SUM(G9:H9)</f>
        <v>0</v>
      </c>
      <c r="G9" s="38"/>
      <c r="H9" s="38"/>
      <c r="I9" s="39"/>
      <c r="J9" s="59">
        <f>SUM(K9+L9)</f>
        <v>699176.97</v>
      </c>
      <c r="K9" s="55"/>
      <c r="L9" s="56">
        <v>699176.97</v>
      </c>
      <c r="M9" s="39" t="s">
        <v>12</v>
      </c>
      <c r="N9" s="18"/>
      <c r="O9" s="18"/>
    </row>
    <row r="10" spans="1:15" ht="15.6" x14ac:dyDescent="0.3">
      <c r="A10" s="22" t="s">
        <v>16</v>
      </c>
      <c r="B10" s="42">
        <f t="shared" si="3"/>
        <v>2554055</v>
      </c>
      <c r="C10" s="43">
        <v>2554055</v>
      </c>
      <c r="D10" s="43">
        <v>0</v>
      </c>
      <c r="E10" s="20">
        <v>476</v>
      </c>
      <c r="F10" s="37">
        <f t="shared" si="4"/>
        <v>421</v>
      </c>
      <c r="G10" s="41">
        <v>421</v>
      </c>
      <c r="H10" s="41"/>
      <c r="I10" s="40">
        <v>412</v>
      </c>
      <c r="J10" s="59">
        <f>SUM(K10+L10)</f>
        <v>1251068.29</v>
      </c>
      <c r="K10" s="55">
        <v>1251068.29</v>
      </c>
      <c r="L10" s="57">
        <v>0</v>
      </c>
      <c r="M10" s="40">
        <v>2955</v>
      </c>
      <c r="N10" s="18"/>
      <c r="O10" s="18"/>
    </row>
    <row r="11" spans="1:15" ht="15.6" x14ac:dyDescent="0.3">
      <c r="A11" s="22" t="s">
        <v>17</v>
      </c>
      <c r="B11" s="42">
        <f t="shared" si="3"/>
        <v>612688.93000000005</v>
      </c>
      <c r="C11" s="43">
        <v>612513</v>
      </c>
      <c r="D11" s="43">
        <v>175.93</v>
      </c>
      <c r="E11" s="20">
        <v>500</v>
      </c>
      <c r="F11" s="37">
        <f t="shared" si="4"/>
        <v>413</v>
      </c>
      <c r="G11" s="41">
        <v>413</v>
      </c>
      <c r="H11" s="41"/>
      <c r="I11" s="40">
        <v>412</v>
      </c>
      <c r="J11" s="59">
        <f t="shared" ref="J11:J14" si="5">SUM(K11+L11)</f>
        <v>322418.33999999997</v>
      </c>
      <c r="K11" s="58">
        <v>322242.40999999997</v>
      </c>
      <c r="L11" s="57">
        <v>175.93</v>
      </c>
      <c r="M11" s="40">
        <v>752</v>
      </c>
      <c r="N11" s="18"/>
      <c r="O11" s="18"/>
    </row>
    <row r="12" spans="1:15" ht="15.6" x14ac:dyDescent="0.3">
      <c r="A12" s="22" t="s">
        <v>18</v>
      </c>
      <c r="B12" s="42">
        <f t="shared" si="3"/>
        <v>115032.48</v>
      </c>
      <c r="C12" s="43">
        <v>114429</v>
      </c>
      <c r="D12" s="43">
        <v>603.48</v>
      </c>
      <c r="E12" s="20">
        <v>120</v>
      </c>
      <c r="F12" s="37">
        <f t="shared" si="4"/>
        <v>107</v>
      </c>
      <c r="G12" s="41">
        <v>107</v>
      </c>
      <c r="H12" s="41"/>
      <c r="I12" s="40">
        <v>112</v>
      </c>
      <c r="J12" s="59">
        <f t="shared" si="5"/>
        <v>26045.3</v>
      </c>
      <c r="K12" s="58">
        <v>25441.82</v>
      </c>
      <c r="L12" s="57">
        <v>603.48</v>
      </c>
      <c r="M12" s="40">
        <v>220</v>
      </c>
      <c r="N12" s="18"/>
      <c r="O12" s="18"/>
    </row>
    <row r="13" spans="1:15" ht="15.6" x14ac:dyDescent="0.3">
      <c r="A13" s="22" t="s">
        <v>19</v>
      </c>
      <c r="B13" s="42">
        <f t="shared" si="3"/>
        <v>658184</v>
      </c>
      <c r="C13" s="43">
        <v>0</v>
      </c>
      <c r="D13" s="43">
        <v>658184</v>
      </c>
      <c r="E13" s="20">
        <v>261</v>
      </c>
      <c r="F13" s="37">
        <f t="shared" si="4"/>
        <v>261</v>
      </c>
      <c r="G13" s="41"/>
      <c r="H13" s="41">
        <v>261</v>
      </c>
      <c r="I13" s="40">
        <v>146</v>
      </c>
      <c r="J13" s="59">
        <f t="shared" si="5"/>
        <v>116241.53</v>
      </c>
      <c r="K13" s="58">
        <v>0</v>
      </c>
      <c r="L13" s="57">
        <v>116241.53</v>
      </c>
      <c r="M13" s="40">
        <v>924</v>
      </c>
      <c r="N13" s="18"/>
      <c r="O13" s="18"/>
    </row>
    <row r="14" spans="1:15" ht="16.2" thickBot="1" x14ac:dyDescent="0.35">
      <c r="A14" s="22" t="s">
        <v>20</v>
      </c>
      <c r="B14" s="42">
        <f t="shared" si="3"/>
        <v>2859436</v>
      </c>
      <c r="C14" s="43">
        <v>0</v>
      </c>
      <c r="D14" s="43">
        <v>2859436</v>
      </c>
      <c r="E14" s="20">
        <v>463</v>
      </c>
      <c r="F14" s="37">
        <f t="shared" si="4"/>
        <v>463</v>
      </c>
      <c r="G14" s="41"/>
      <c r="H14" s="41">
        <v>463</v>
      </c>
      <c r="I14" s="40">
        <v>125</v>
      </c>
      <c r="J14" s="59">
        <f t="shared" si="5"/>
        <v>288539.03000000003</v>
      </c>
      <c r="K14" s="58">
        <v>0</v>
      </c>
      <c r="L14" s="57">
        <v>288539.03000000003</v>
      </c>
      <c r="M14" s="40">
        <v>2850</v>
      </c>
      <c r="N14" s="18"/>
      <c r="O14" s="18"/>
    </row>
    <row r="15" spans="1:15" ht="16.2" thickBot="1" x14ac:dyDescent="0.35">
      <c r="A15" s="17" t="s">
        <v>21</v>
      </c>
      <c r="B15" s="69">
        <f t="shared" ref="B15:H15" si="6">SUM(B16:B17)</f>
        <v>42964582</v>
      </c>
      <c r="C15" s="71">
        <f t="shared" si="6"/>
        <v>29943661</v>
      </c>
      <c r="D15" s="71">
        <f t="shared" si="6"/>
        <v>13020921</v>
      </c>
      <c r="E15" s="46">
        <f t="shared" si="6"/>
        <v>17505</v>
      </c>
      <c r="F15" s="46">
        <f t="shared" si="6"/>
        <v>14263</v>
      </c>
      <c r="G15" s="46">
        <f t="shared" si="6"/>
        <v>11023</v>
      </c>
      <c r="H15" s="46">
        <f t="shared" si="6"/>
        <v>3240</v>
      </c>
      <c r="I15" s="32">
        <f t="shared" ref="I15" si="7">SUM(I16:I17)</f>
        <v>10071</v>
      </c>
      <c r="J15" s="62">
        <f>SUM(J16:J17)</f>
        <v>27164507.009999998</v>
      </c>
      <c r="K15" s="62">
        <f>SUM(K16:K17)</f>
        <v>20073017.239999998</v>
      </c>
      <c r="L15" s="63">
        <f>SUM(L16:L17)</f>
        <v>7091489.7699999996</v>
      </c>
      <c r="M15" s="31" t="s">
        <v>12</v>
      </c>
      <c r="N15" s="18"/>
      <c r="O15" s="18"/>
    </row>
    <row r="16" spans="1:15" ht="15.6" x14ac:dyDescent="0.3">
      <c r="A16" s="21" t="s">
        <v>22</v>
      </c>
      <c r="B16" s="42">
        <f>+C16+D16</f>
        <v>40410606</v>
      </c>
      <c r="C16" s="73">
        <v>27390077</v>
      </c>
      <c r="D16" s="73">
        <v>13020529</v>
      </c>
      <c r="E16" s="47">
        <v>16265</v>
      </c>
      <c r="F16" s="37">
        <f>+G16+H16</f>
        <v>13235</v>
      </c>
      <c r="G16" s="51">
        <v>9995</v>
      </c>
      <c r="H16" s="38">
        <v>3240</v>
      </c>
      <c r="I16" s="52">
        <v>9310</v>
      </c>
      <c r="J16" s="59">
        <f>SUM(K16+L16)</f>
        <v>25372697.389999997</v>
      </c>
      <c r="K16" s="60">
        <v>18281599.329999998</v>
      </c>
      <c r="L16" s="61">
        <v>7091098.0599999996</v>
      </c>
      <c r="M16" s="52">
        <v>2141</v>
      </c>
      <c r="N16" s="18"/>
      <c r="O16" s="18"/>
    </row>
    <row r="17" spans="1:15" ht="16.2" thickBot="1" x14ac:dyDescent="0.35">
      <c r="A17" s="23" t="s">
        <v>23</v>
      </c>
      <c r="B17" s="42">
        <f>+C17+D17</f>
        <v>2553976</v>
      </c>
      <c r="C17" s="73">
        <v>2553584</v>
      </c>
      <c r="D17" s="73">
        <v>392</v>
      </c>
      <c r="E17" s="47">
        <v>1240</v>
      </c>
      <c r="F17" s="37">
        <f>+G17+H17</f>
        <v>1028</v>
      </c>
      <c r="G17" s="48">
        <v>1028</v>
      </c>
      <c r="H17" s="49">
        <v>0</v>
      </c>
      <c r="I17" s="50">
        <v>761</v>
      </c>
      <c r="J17" s="59">
        <f>SUM(K17+L17)</f>
        <v>1791809.6199999999</v>
      </c>
      <c r="K17" s="55">
        <v>1791417.91</v>
      </c>
      <c r="L17" s="57">
        <v>391.71</v>
      </c>
      <c r="M17" s="50">
        <v>2229.9</v>
      </c>
      <c r="N17" s="18"/>
      <c r="O17" s="18"/>
    </row>
    <row r="18" spans="1:15" ht="16.2" thickBot="1" x14ac:dyDescent="0.35">
      <c r="A18" s="17" t="s">
        <v>24</v>
      </c>
      <c r="B18" s="69">
        <f t="shared" ref="B18:C18" si="8">B19+B20+B21+B22</f>
        <v>11881405.310000001</v>
      </c>
      <c r="C18" s="70">
        <f t="shared" si="8"/>
        <v>3455926.31</v>
      </c>
      <c r="D18" s="70">
        <f>D19+D20+D21+D22</f>
        <v>8425479</v>
      </c>
      <c r="E18" s="24">
        <f>E19+E20+E21</f>
        <v>953</v>
      </c>
      <c r="F18" s="24">
        <f t="shared" ref="F18:H18" si="9">F19+F20+F21</f>
        <v>953</v>
      </c>
      <c r="G18" s="24">
        <f t="shared" si="9"/>
        <v>624</v>
      </c>
      <c r="H18" s="24">
        <f t="shared" si="9"/>
        <v>329</v>
      </c>
      <c r="I18" s="31">
        <f>+I19+I20+I21</f>
        <v>0</v>
      </c>
      <c r="J18" s="62">
        <f>SUM(J19:J21)</f>
        <v>2501494.33</v>
      </c>
      <c r="K18" s="64">
        <f>SUM(K19:K21)</f>
        <v>1239822.73</v>
      </c>
      <c r="L18" s="65">
        <f>SUM(L19:L21)</f>
        <v>1261671.6000000001</v>
      </c>
      <c r="M18" s="31" t="s">
        <v>12</v>
      </c>
      <c r="N18" s="18"/>
      <c r="O18" s="18"/>
    </row>
    <row r="19" spans="1:15" ht="15.6" x14ac:dyDescent="0.3">
      <c r="A19" s="19" t="s">
        <v>25</v>
      </c>
      <c r="B19" s="42">
        <f>+C19+D19</f>
        <v>1225020.27</v>
      </c>
      <c r="C19" s="72">
        <v>1215745.27</v>
      </c>
      <c r="D19" s="72">
        <v>9275</v>
      </c>
      <c r="E19" s="20">
        <v>132</v>
      </c>
      <c r="F19" s="37">
        <f>+G19+H19</f>
        <v>132</v>
      </c>
      <c r="G19" s="36">
        <v>79</v>
      </c>
      <c r="H19" s="36">
        <v>53</v>
      </c>
      <c r="I19" s="35">
        <v>0</v>
      </c>
      <c r="J19" s="59">
        <f>SUM(K19+L19)</f>
        <v>491518.73</v>
      </c>
      <c r="K19" s="53">
        <v>482243.73</v>
      </c>
      <c r="L19" s="75">
        <f>207294.95-198019.95</f>
        <v>9275</v>
      </c>
      <c r="M19" s="34">
        <v>18743</v>
      </c>
      <c r="N19" s="18"/>
      <c r="O19" s="18"/>
    </row>
    <row r="20" spans="1:15" ht="15.6" x14ac:dyDescent="0.3">
      <c r="A20" s="21" t="s">
        <v>26</v>
      </c>
      <c r="B20" s="42">
        <f t="shared" ref="B20:B22" si="10">+C20+D20</f>
        <v>2109485.98</v>
      </c>
      <c r="C20" s="44">
        <v>1243522.98</v>
      </c>
      <c r="D20" s="44">
        <v>865963</v>
      </c>
      <c r="E20" s="20">
        <v>213</v>
      </c>
      <c r="F20" s="37">
        <f>+G20+H20</f>
        <v>213</v>
      </c>
      <c r="G20" s="38">
        <v>213</v>
      </c>
      <c r="H20" s="38">
        <v>0</v>
      </c>
      <c r="I20" s="39">
        <v>0</v>
      </c>
      <c r="J20" s="59">
        <f t="shared" ref="J20:J21" si="11">SUM(K20+L20)</f>
        <v>1211074.98</v>
      </c>
      <c r="K20" s="55">
        <v>651681.52</v>
      </c>
      <c r="L20" s="76">
        <f>361373.51+198019.95</f>
        <v>559393.46</v>
      </c>
      <c r="M20" s="39">
        <v>9987</v>
      </c>
      <c r="N20" s="18"/>
      <c r="O20" s="18"/>
    </row>
    <row r="21" spans="1:15" ht="15.6" x14ac:dyDescent="0.3">
      <c r="A21" s="22" t="s">
        <v>27</v>
      </c>
      <c r="B21" s="42">
        <f t="shared" si="10"/>
        <v>4353503.0600000005</v>
      </c>
      <c r="C21" s="43">
        <v>996658.06</v>
      </c>
      <c r="D21" s="43">
        <v>3356845</v>
      </c>
      <c r="E21" s="20">
        <v>608</v>
      </c>
      <c r="F21" s="37">
        <f>+G21+H21</f>
        <v>608</v>
      </c>
      <c r="G21" s="41">
        <v>332</v>
      </c>
      <c r="H21" s="41">
        <v>276</v>
      </c>
      <c r="I21" s="40">
        <v>0</v>
      </c>
      <c r="J21" s="59">
        <f t="shared" si="11"/>
        <v>798900.62</v>
      </c>
      <c r="K21" s="55">
        <v>105897.48</v>
      </c>
      <c r="L21" s="77">
        <v>693003.14</v>
      </c>
      <c r="M21" s="40">
        <v>15705</v>
      </c>
      <c r="N21" s="18"/>
      <c r="O21" s="18"/>
    </row>
    <row r="22" spans="1:15" ht="16.2" thickBot="1" x14ac:dyDescent="0.35">
      <c r="A22" s="23" t="s">
        <v>28</v>
      </c>
      <c r="B22" s="42">
        <f t="shared" si="10"/>
        <v>4193396</v>
      </c>
      <c r="C22" s="43"/>
      <c r="D22" s="43">
        <v>4193396</v>
      </c>
      <c r="E22" s="20">
        <v>0</v>
      </c>
      <c r="F22" s="37">
        <v>0</v>
      </c>
      <c r="G22" s="41">
        <v>0</v>
      </c>
      <c r="H22" s="41">
        <v>0</v>
      </c>
      <c r="I22" s="40">
        <v>0</v>
      </c>
      <c r="J22" s="42">
        <v>0</v>
      </c>
      <c r="K22" s="44">
        <v>0</v>
      </c>
      <c r="L22" s="45">
        <v>0</v>
      </c>
      <c r="M22" s="40"/>
      <c r="N22" s="18"/>
      <c r="O22" s="18"/>
    </row>
    <row r="23" spans="1:15" ht="16.2" thickBot="1" x14ac:dyDescent="0.35">
      <c r="A23" s="30" t="s">
        <v>29</v>
      </c>
      <c r="B23" s="32">
        <f>+C23+D23</f>
        <v>2881516.41</v>
      </c>
      <c r="C23" s="70">
        <v>1466897</v>
      </c>
      <c r="D23" s="70">
        <v>1414619.41</v>
      </c>
      <c r="E23" s="24">
        <v>9509</v>
      </c>
      <c r="F23" s="32">
        <v>9115</v>
      </c>
      <c r="G23" s="33">
        <v>3071</v>
      </c>
      <c r="H23" s="33">
        <v>6044</v>
      </c>
      <c r="I23" s="31">
        <v>7957</v>
      </c>
      <c r="J23" s="62">
        <f>SUM(K23+L23)</f>
        <v>2020629.65</v>
      </c>
      <c r="K23" s="64">
        <v>961721.75</v>
      </c>
      <c r="L23" s="66">
        <v>1058907.8999999999</v>
      </c>
      <c r="M23" s="31">
        <v>87</v>
      </c>
      <c r="N23" s="18"/>
      <c r="O23" s="18"/>
    </row>
    <row r="24" spans="1:15" x14ac:dyDescent="0.3">
      <c r="J24" s="25"/>
      <c r="K24" s="25"/>
      <c r="L24" s="26"/>
      <c r="N24" s="2"/>
    </row>
    <row r="25" spans="1:15" x14ac:dyDescent="0.3">
      <c r="B25" s="2"/>
      <c r="C25" s="2"/>
      <c r="D25" s="2"/>
      <c r="G25" s="2"/>
      <c r="L25" s="27"/>
      <c r="N25" s="2"/>
    </row>
    <row r="26" spans="1:15" x14ac:dyDescent="0.3">
      <c r="B26" s="2"/>
      <c r="C26" s="2"/>
      <c r="D26" s="2"/>
      <c r="E26" s="28"/>
      <c r="F26" s="2"/>
      <c r="G26" s="2"/>
      <c r="H26" s="2"/>
      <c r="L26" s="27"/>
    </row>
    <row r="27" spans="1:15" x14ac:dyDescent="0.3">
      <c r="B27" s="2"/>
      <c r="C27" s="2"/>
      <c r="D27" s="2"/>
      <c r="F27" s="2"/>
      <c r="G27" s="2"/>
      <c r="L27" s="27"/>
    </row>
    <row r="28" spans="1:15" x14ac:dyDescent="0.3">
      <c r="B28" s="2"/>
      <c r="C28" s="2"/>
      <c r="D28" s="2"/>
      <c r="E28" s="28"/>
      <c r="G28" s="2"/>
      <c r="L28" s="27"/>
    </row>
    <row r="29" spans="1:15" x14ac:dyDescent="0.3">
      <c r="B29" s="2"/>
      <c r="C29" s="2"/>
      <c r="D29" s="2"/>
      <c r="E29" s="28"/>
      <c r="F29" s="2"/>
      <c r="G29" s="2"/>
      <c r="H29" s="2"/>
      <c r="L29" s="27"/>
    </row>
    <row r="30" spans="1:15" x14ac:dyDescent="0.3">
      <c r="B30" s="2"/>
      <c r="C30" s="2"/>
      <c r="D30" s="2"/>
      <c r="G30" s="2"/>
      <c r="L30" s="27"/>
    </row>
    <row r="31" spans="1:15" x14ac:dyDescent="0.3">
      <c r="B31" s="2"/>
      <c r="C31" s="2"/>
      <c r="D31" s="2"/>
      <c r="I31" s="29"/>
      <c r="L31" s="27"/>
    </row>
    <row r="32" spans="1:15" x14ac:dyDescent="0.3">
      <c r="B32" s="2"/>
      <c r="C32" s="2"/>
      <c r="D32" s="2"/>
      <c r="G32" s="2"/>
      <c r="I32" s="29"/>
      <c r="L32" s="27"/>
    </row>
    <row r="33" spans="2:12" x14ac:dyDescent="0.3">
      <c r="B33" s="2"/>
      <c r="C33" s="2"/>
      <c r="D33" s="2"/>
      <c r="I33" s="29"/>
      <c r="L33" s="27"/>
    </row>
    <row r="34" spans="2:12" x14ac:dyDescent="0.3">
      <c r="B34" s="2"/>
      <c r="C34" s="2"/>
      <c r="D34" s="2"/>
      <c r="I34" s="29"/>
      <c r="L34" s="27"/>
    </row>
    <row r="35" spans="2:12" x14ac:dyDescent="0.3">
      <c r="B35" s="2"/>
      <c r="C35" s="2"/>
      <c r="D35" s="2"/>
      <c r="I35" s="29"/>
      <c r="L35" s="27"/>
    </row>
    <row r="36" spans="2:12" x14ac:dyDescent="0.3">
      <c r="B36" s="2"/>
      <c r="C36" s="2"/>
      <c r="D36" s="2"/>
      <c r="I36" s="29"/>
      <c r="L36" s="27"/>
    </row>
    <row r="37" spans="2:12" x14ac:dyDescent="0.3">
      <c r="B37" s="2"/>
      <c r="C37" s="2"/>
      <c r="D37" s="2"/>
      <c r="I37" s="29"/>
      <c r="L37" s="27"/>
    </row>
    <row r="38" spans="2:12" x14ac:dyDescent="0.3">
      <c r="I38" s="29"/>
      <c r="L38" s="27"/>
    </row>
    <row r="39" spans="2:12" x14ac:dyDescent="0.3">
      <c r="I39" s="29"/>
      <c r="L39" s="27"/>
    </row>
    <row r="40" spans="2:12" x14ac:dyDescent="0.3">
      <c r="I40" s="29"/>
      <c r="L40" s="27"/>
    </row>
    <row r="41" spans="2:12" x14ac:dyDescent="0.3">
      <c r="I41" s="29"/>
      <c r="L41" s="27"/>
    </row>
    <row r="42" spans="2:12" x14ac:dyDescent="0.3">
      <c r="I42" s="29"/>
    </row>
    <row r="43" spans="2:12" x14ac:dyDescent="0.3">
      <c r="I43" s="29"/>
    </row>
    <row r="44" spans="2:12" x14ac:dyDescent="0.3">
      <c r="I44" s="29"/>
    </row>
    <row r="45" spans="2:12" x14ac:dyDescent="0.3">
      <c r="I45" s="29"/>
    </row>
  </sheetData>
  <protectedRanges>
    <protectedRange algorithmName="SHA-512" hashValue="OzZYoLAKsKT/Fcq8idtj9vkf/Dvxp4WTY2lINOaOAdmA9e/7yIHLEXE/LIXlc4sRn4KbzhQg0en1tFIP2yaoUw==" saltValue="YrBbdCkO55mkpAw4K5GKzw==" spinCount="100000" sqref="K15:L15 J6 J8:J23" name="Diapazonas1"/>
  </protectedRanges>
  <mergeCells count="7">
    <mergeCell ref="M4:M5"/>
    <mergeCell ref="A4:A5"/>
    <mergeCell ref="B4:D4"/>
    <mergeCell ref="E4:E5"/>
    <mergeCell ref="F4:H4"/>
    <mergeCell ref="I4:I5"/>
    <mergeCell ref="J4:L4"/>
  </mergeCells>
  <conditionalFormatting sqref="N4:N25 O6:P23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2022-09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Kirkickaitė-Khalilov</dc:creator>
  <cp:lastModifiedBy>Renata Laurinavičienė</cp:lastModifiedBy>
  <dcterms:created xsi:type="dcterms:W3CDTF">2015-06-05T18:19:34Z</dcterms:created>
  <dcterms:modified xsi:type="dcterms:W3CDTF">2022-10-26T12:21:09Z</dcterms:modified>
</cp:coreProperties>
</file>